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Пустовит\на сайт\"/>
    </mc:Choice>
  </mc:AlternateContent>
  <bookViews>
    <workbookView xWindow="0" yWindow="0" windowWidth="28800" windowHeight="12435" tabRatio="946" firstSheet="3" activeTab="8"/>
  </bookViews>
  <sheets>
    <sheet name="Контроль исполнения финплана" sheetId="9" r:id="rId1"/>
    <sheet name="Контроль соответствия инсточник" sheetId="8" r:id="rId2"/>
    <sheet name="Подтверждающие документы" sheetId="3" r:id="rId3"/>
    <sheet name="Контроль соответствия мероприят" sheetId="7" r:id="rId4"/>
    <sheet name="Закупочная деятельность" sheetId="1" r:id="rId5"/>
    <sheet name="Контроль сроков" sheetId="6" r:id="rId6"/>
    <sheet name="Плановые показатели" sheetId="5" r:id="rId7"/>
    <sheet name="Контроль использ платы за ТП" sheetId="10" r:id="rId8"/>
    <sheet name="Перечень подключаемых абонентов" sheetId="11" r:id="rId9"/>
  </sheets>
  <externalReferences>
    <externalReference r:id="rId10"/>
  </externalReferences>
  <calcPr calcId="152511"/>
</workbook>
</file>

<file path=xl/calcChain.xml><?xml version="1.0" encoding="utf-8"?>
<calcChain xmlns="http://schemas.openxmlformats.org/spreadsheetml/2006/main">
  <c r="M37" i="8" l="1"/>
  <c r="H37" i="8"/>
  <c r="C37" i="8"/>
  <c r="Q21" i="7" l="1"/>
  <c r="Q41" i="7"/>
  <c r="O41" i="7"/>
  <c r="O21" i="7"/>
  <c r="M21" i="7"/>
  <c r="M42" i="7" s="1"/>
  <c r="M44" i="7" s="1"/>
  <c r="L41" i="7"/>
  <c r="L21" i="7"/>
  <c r="H53" i="9"/>
  <c r="F53" i="9"/>
  <c r="D53" i="9"/>
  <c r="D63" i="11"/>
  <c r="D68" i="11" s="1"/>
  <c r="D45" i="11"/>
  <c r="D34" i="11"/>
  <c r="D46" i="11" l="1"/>
  <c r="L42" i="7"/>
  <c r="L44" i="7" s="1"/>
  <c r="O42" i="7"/>
  <c r="O44" i="7" s="1"/>
  <c r="Q42" i="7"/>
  <c r="Q44" i="7" s="1"/>
  <c r="N7" i="9"/>
  <c r="N6" i="9" s="1"/>
  <c r="O7" i="9"/>
  <c r="P7" i="9"/>
  <c r="Q7" i="9"/>
  <c r="R7" i="9"/>
  <c r="O8" i="9"/>
  <c r="P8" i="9"/>
  <c r="Q8" i="9"/>
  <c r="R8" i="9"/>
  <c r="O9" i="9"/>
  <c r="P9" i="9"/>
  <c r="Q9" i="9"/>
  <c r="R9" i="9"/>
  <c r="D10" i="9"/>
  <c r="D11" i="9" s="1"/>
  <c r="F10" i="9"/>
  <c r="F11" i="9" s="1"/>
  <c r="H10" i="9"/>
  <c r="H11" i="9" s="1"/>
  <c r="P10" i="9"/>
  <c r="R10" i="9"/>
  <c r="N11" i="9"/>
  <c r="N12" i="9" s="1"/>
  <c r="N13" i="9" s="1"/>
  <c r="P11" i="9"/>
  <c r="R11" i="9"/>
  <c r="P12" i="9"/>
  <c r="R12" i="9"/>
  <c r="P13" i="9"/>
  <c r="R13" i="9"/>
  <c r="O14" i="9"/>
  <c r="P14" i="9"/>
  <c r="Q14" i="9"/>
  <c r="R14" i="9"/>
  <c r="N15" i="9"/>
  <c r="O15" i="9"/>
  <c r="P15" i="9"/>
  <c r="Q15" i="9"/>
  <c r="R15" i="9"/>
  <c r="N16" i="9"/>
  <c r="O16" i="9"/>
  <c r="P16" i="9"/>
  <c r="Q16" i="9"/>
  <c r="R16" i="9"/>
  <c r="O17" i="9"/>
  <c r="P17" i="9"/>
  <c r="Q17" i="9"/>
  <c r="R17" i="9"/>
  <c r="O18" i="9"/>
  <c r="P18" i="9"/>
  <c r="Q18" i="9"/>
  <c r="R18" i="9"/>
  <c r="P19" i="9"/>
  <c r="D19" i="9"/>
  <c r="F19" i="9"/>
  <c r="H19" i="9"/>
  <c r="D25" i="9"/>
  <c r="F25" i="9"/>
  <c r="H25" i="9"/>
  <c r="P25" i="9"/>
  <c r="R25" i="9"/>
  <c r="N26" i="9"/>
  <c r="O26" i="9"/>
  <c r="P26" i="9"/>
  <c r="Q26" i="9"/>
  <c r="R26" i="9"/>
  <c r="N27" i="9"/>
  <c r="O27" i="9"/>
  <c r="P27" i="9"/>
  <c r="Q27" i="9"/>
  <c r="R27" i="9"/>
  <c r="N28" i="9"/>
  <c r="O28" i="9"/>
  <c r="P28" i="9"/>
  <c r="Q28" i="9"/>
  <c r="R28" i="9"/>
  <c r="O29" i="9"/>
  <c r="P29" i="9"/>
  <c r="Q29" i="9"/>
  <c r="R29" i="9"/>
  <c r="N30" i="9"/>
  <c r="O30" i="9"/>
  <c r="P30" i="9"/>
  <c r="Q30" i="9"/>
  <c r="R30" i="9"/>
  <c r="D31" i="9"/>
  <c r="F31" i="9"/>
  <c r="H31" i="9"/>
  <c r="P31" i="9"/>
  <c r="R31" i="9"/>
  <c r="N14" i="9" l="1"/>
  <c r="Q10" i="9"/>
  <c r="N25" i="9"/>
  <c r="N24" i="9" s="1"/>
  <c r="Q19" i="9"/>
  <c r="O12" i="9"/>
  <c r="Q12" i="9"/>
  <c r="Q31" i="9"/>
  <c r="Q25" i="9"/>
  <c r="O31" i="9"/>
  <c r="N31" i="9"/>
  <c r="O19" i="9"/>
  <c r="O11" i="9"/>
  <c r="Q11" i="9"/>
  <c r="O10" i="9"/>
  <c r="O25" i="9"/>
  <c r="R19" i="9"/>
  <c r="N19" i="9"/>
  <c r="O13" i="9" l="1"/>
  <c r="Q13" i="9"/>
  <c r="H33" i="9" l="1"/>
  <c r="F33" i="9"/>
  <c r="D33" i="9"/>
  <c r="Q33" i="9" l="1"/>
  <c r="O33" i="9"/>
  <c r="R33" i="9"/>
  <c r="R32" i="9"/>
  <c r="Q32" i="9"/>
  <c r="P32" i="9"/>
  <c r="O32" i="9"/>
  <c r="N32" i="9"/>
  <c r="P33" i="9" l="1"/>
  <c r="N33" i="9"/>
  <c r="C78" i="11"/>
  <c r="G45" i="11" l="1"/>
  <c r="F45" i="11"/>
  <c r="G34" i="11"/>
  <c r="F34" i="11"/>
  <c r="F11" i="11"/>
  <c r="G63" i="11"/>
  <c r="F63" i="11"/>
  <c r="F56" i="11"/>
  <c r="G56" i="11"/>
  <c r="G68" i="11" l="1"/>
  <c r="F68" i="11"/>
  <c r="K15" i="5"/>
  <c r="K18" i="5"/>
  <c r="K9" i="5"/>
  <c r="K21" i="5"/>
  <c r="K12" i="5"/>
</calcChain>
</file>

<file path=xl/comments1.xml><?xml version="1.0" encoding="utf-8"?>
<comments xmlns="http://schemas.openxmlformats.org/spreadsheetml/2006/main">
  <authors>
    <author>PTO-IRINA</author>
  </authors>
  <commentList>
    <comment ref="F18" authorId="0" shapeId="0">
      <text>
        <r>
          <rPr>
            <b/>
            <sz val="9"/>
            <color indexed="81"/>
            <rFont val="Tahoma"/>
            <family val="2"/>
            <charset val="204"/>
          </rPr>
          <t>PTO-IRINA: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Справка о вводе в эксплутацию №496 от 28.04.2016г. с гарантийными обязательствами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PTO-IRINA: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Справка о вводе в эксплутацию №496 от 28.04.2016г. с гарантийными обязательствами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  <charset val="204"/>
          </rPr>
          <t>PTO-IRINA: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Соглашение от 08.12.2016г., оплата в рассрочку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  <charset val="204"/>
          </rPr>
          <t>PTO-IRINA:</t>
        </r>
        <r>
          <rPr>
            <sz val="9"/>
            <color indexed="81"/>
            <rFont val="Tahoma"/>
            <family val="2"/>
            <charset val="204"/>
          </rPr>
          <t xml:space="preserve">
Справка о вводе в эксплуатацию №486 от 18.11.2015г.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  <charset val="204"/>
          </rPr>
          <t>PTO-IRINA:</t>
        </r>
        <r>
          <rPr>
            <sz val="9"/>
            <color indexed="81"/>
            <rFont val="Tahoma"/>
            <family val="2"/>
            <charset val="204"/>
          </rPr>
          <t xml:space="preserve">
Справка о вводе в эксплуатацию №486 от 18.11.2015г.</t>
        </r>
      </text>
    </comment>
  </commentList>
</comments>
</file>

<file path=xl/sharedStrings.xml><?xml version="1.0" encoding="utf-8"?>
<sst xmlns="http://schemas.openxmlformats.org/spreadsheetml/2006/main" count="1234" uniqueCount="521">
  <si>
    <t>Наличие в Плане закупки (да/нет)</t>
  </si>
  <si>
    <t>Основание неразмещения в единой информационной системе сведений о закупке товаров, работ, услуг
(с указанием соответствующего пункта из Положения о закупках)</t>
  </si>
  <si>
    <t>Номер закупки</t>
  </si>
  <si>
    <t xml:space="preserve">Ссылка на размещение информации о закупке в единой информационной системе
</t>
  </si>
  <si>
    <t>Наименование мероприятия инвестиционной программы</t>
  </si>
  <si>
    <t>Способ закупки</t>
  </si>
  <si>
    <t xml:space="preserve">Планируемая дата или период размещения извещения о закупке (месяц, год)
</t>
  </si>
  <si>
    <t>Фактическая дата или период размещения извещения о закупке (месяц, год)</t>
  </si>
  <si>
    <t>№ п/п</t>
  </si>
  <si>
    <t>Реквизиты проектной документации</t>
  </si>
  <si>
    <t>Шифр проекта</t>
  </si>
  <si>
    <t>Дата и № акта сдачи приемки ПИР</t>
  </si>
  <si>
    <t>Наличие проектной документации, да\нет</t>
  </si>
  <si>
    <t>Наличие акта ввода в эксплуатацию объекта, да/нет</t>
  </si>
  <si>
    <t xml:space="preserve">Дата и № акта </t>
  </si>
  <si>
    <t>Реквизиты акта ввода в эксплуатацию</t>
  </si>
  <si>
    <t>дата и № договора подряда</t>
  </si>
  <si>
    <t>Наименование подрядной организации</t>
  </si>
  <si>
    <t>Срок выполнения работ по договору</t>
  </si>
  <si>
    <t>дата и номер КС-3, КС-2, актов выполненных работ</t>
  </si>
  <si>
    <t>Стоимость по акту сдачи приемки ПИР</t>
  </si>
  <si>
    <t>Примечания</t>
  </si>
  <si>
    <t>Реквизыты договора подряда и первичных учетных документов о выполнении работ</t>
  </si>
  <si>
    <t>Наименование проектной организации, дата, номер договора</t>
  </si>
  <si>
    <t>план</t>
  </si>
  <si>
    <t>факт</t>
  </si>
  <si>
    <t>2017 год</t>
  </si>
  <si>
    <t>2018 год</t>
  </si>
  <si>
    <t>Наименование показателя</t>
  </si>
  <si>
    <t>Ед. изм.</t>
  </si>
  <si>
    <t>в т.ч. по годам реализации</t>
  </si>
  <si>
    <t>%</t>
  </si>
  <si>
    <t>Плановые значения показателей</t>
  </si>
  <si>
    <t>Фактические значения показателей</t>
  </si>
  <si>
    <t>Наименование мероприятия</t>
  </si>
  <si>
    <t>Дата, номер заявки</t>
  </si>
  <si>
    <t>Местонахождение подключаемого объекта</t>
  </si>
  <si>
    <t>Дата, номер договора</t>
  </si>
  <si>
    <t>Мероприятия по подключению</t>
  </si>
  <si>
    <t>Относятся к соответствующему мероприятию инвестиционной программы (указать наименование)</t>
  </si>
  <si>
    <t>Перечень мероприятий</t>
  </si>
  <si>
    <t xml:space="preserve">Договор о подключении (технологическом присоединении) </t>
  </si>
  <si>
    <t>Местоположение точек подключения</t>
  </si>
  <si>
    <t>Исполнение договора о подключении</t>
  </si>
  <si>
    <t>Реквизиты акта о подключении</t>
  </si>
  <si>
    <t>Задолженность заявителя по договору о подключении на отчетную дату, тыс. руб. (без НДС)</t>
  </si>
  <si>
    <t>Составляющие расходов</t>
  </si>
  <si>
    <t xml:space="preserve">уточнение стоимости по результатам утвержденной проектно-сметной документации
</t>
  </si>
  <si>
    <t>уточнения стоимости по результатам конкурсов, заключенных договоров (закупочных процедур)</t>
  </si>
  <si>
    <t>Прочие (указать конкретно)</t>
  </si>
  <si>
    <t>Отклонения</t>
  </si>
  <si>
    <t>Пояснения в случае наличия отклонений от плана</t>
  </si>
  <si>
    <t>2019 год</t>
  </si>
  <si>
    <t>Наименование мероприятия, адрес объекта</t>
  </si>
  <si>
    <t>№</t>
  </si>
  <si>
    <t>Единица измерения</t>
  </si>
  <si>
    <t>Объемные показатели: протяженность, площадь, объем, мощность и т.д.</t>
  </si>
  <si>
    <t>Финансовые потребности всего, тыс. руб.</t>
  </si>
  <si>
    <t>Инвестиционный проект по повышению надежности системы водоснабжения, улучшению экологической ситуации (строительство, капитальный ремонт, техническое перевооружение)</t>
  </si>
  <si>
    <t>1.1.</t>
  </si>
  <si>
    <t>м</t>
  </si>
  <si>
    <t>1.2.</t>
  </si>
  <si>
    <t>1.3.</t>
  </si>
  <si>
    <t>1.4.</t>
  </si>
  <si>
    <t>1.5.</t>
  </si>
  <si>
    <t>1.6.</t>
  </si>
  <si>
    <t>1.7.</t>
  </si>
  <si>
    <t>1.8.</t>
  </si>
  <si>
    <t>1.9.</t>
  </si>
  <si>
    <t>шт.</t>
  </si>
  <si>
    <t>-</t>
  </si>
  <si>
    <t>Инвестиционный проект по подключению  новых объектов к системе водоснабжения</t>
  </si>
  <si>
    <t>2.1.</t>
  </si>
  <si>
    <t>2.2.</t>
  </si>
  <si>
    <t>2.3.</t>
  </si>
  <si>
    <t>План</t>
  </si>
  <si>
    <t>Факт</t>
  </si>
  <si>
    <t>Наименование</t>
  </si>
  <si>
    <t>Ед.измер.</t>
  </si>
  <si>
    <t>За период 2015-2019 гг., тыс. руб.</t>
  </si>
  <si>
    <t>Всего, тыс. руб.</t>
  </si>
  <si>
    <t>2020 год</t>
  </si>
  <si>
    <t>2021 год</t>
  </si>
  <si>
    <t>2022 год</t>
  </si>
  <si>
    <t>Всего расходов:</t>
  </si>
  <si>
    <t>тыс. руб.</t>
  </si>
  <si>
    <t>Финансовые потребности на реализацию мероприятий Программы</t>
  </si>
  <si>
    <t>Привлеченный для целей реализации инвестиционной программы кредит</t>
  </si>
  <si>
    <t>Доходы от установленного тарифа в части инвестиционной программы (начислено)</t>
  </si>
  <si>
    <t>Доходы от установленного тарифа в части инвестиционной программы (с учетом собираемости платежей не менее 90,43%)</t>
  </si>
  <si>
    <t>Чистый денежный поток</t>
  </si>
  <si>
    <t>РИСКИ: Потребность в кредитных средствах в целях покрытия кассового разрыва</t>
  </si>
  <si>
    <t>Расходы на оплату кредита, привлеченного на покрытие кассовых разрывов</t>
  </si>
  <si>
    <t>Возврат суммы кредита</t>
  </si>
  <si>
    <t>Уплата процентов по кредиту</t>
  </si>
  <si>
    <t>ИТОГО расходов с учетом рисков но без учета налога на прибыль</t>
  </si>
  <si>
    <t>Затраты на уплату налога на имущество</t>
  </si>
  <si>
    <t>Всего доходов:</t>
  </si>
  <si>
    <t>Подключаемая нагрузка</t>
  </si>
  <si>
    <t>Доходы от установленного тарифа на подключение, тыс. руб.</t>
  </si>
  <si>
    <t>Источники финансирования</t>
  </si>
  <si>
    <t>Собственные средства</t>
  </si>
  <si>
    <t xml:space="preserve"> 1.1</t>
  </si>
  <si>
    <t>амортизационные отчисления</t>
  </si>
  <si>
    <t xml:space="preserve"> 1.2</t>
  </si>
  <si>
    <t>прибыль, направленная на инвестиции</t>
  </si>
  <si>
    <t xml:space="preserve"> 1.3</t>
  </si>
  <si>
    <t>средства, полученные за счет платы за подключение</t>
  </si>
  <si>
    <t xml:space="preserve"> 1.4</t>
  </si>
  <si>
    <t>прочие собственные средства, в т.ч. средства от эмиссии ценных бумаг</t>
  </si>
  <si>
    <t>Привлеченные средства</t>
  </si>
  <si>
    <t xml:space="preserve"> 2.1</t>
  </si>
  <si>
    <t>кредиты</t>
  </si>
  <si>
    <t>справочно: проценты по кредиту</t>
  </si>
  <si>
    <t xml:space="preserve"> 2.2</t>
  </si>
  <si>
    <t>займы организаций</t>
  </si>
  <si>
    <t xml:space="preserve"> 2.3</t>
  </si>
  <si>
    <t>прочие привлеченные средства</t>
  </si>
  <si>
    <t>Бюджетное финансирование</t>
  </si>
  <si>
    <t>Прочие источники финансирования, в т.ч. лизинг</t>
  </si>
  <si>
    <t>ИТОГО по программе</t>
  </si>
  <si>
    <t>Наименование мероприятия/адрес объекта</t>
  </si>
  <si>
    <t>1 квартал 2019</t>
  </si>
  <si>
    <t>1 квартал 2018</t>
  </si>
  <si>
    <t>2 квартал 2018</t>
  </si>
  <si>
    <t>1 квартал 2017</t>
  </si>
  <si>
    <t>Источник финансирования</t>
  </si>
  <si>
    <t>Характеристика мероприятия, объемные показатели, адрес, единицы измерения</t>
  </si>
  <si>
    <t>Технологическое обоснование</t>
  </si>
  <si>
    <t>Выполнение целевых показателей</t>
  </si>
  <si>
    <t>Х</t>
  </si>
  <si>
    <t xml:space="preserve">Снижение уровня потерь воды в сетях, снижение доли сетей, нуждающихся в замене, снижение износа сетей водоснабжения,
снижение аварийности, повышение надежности системы водоснабжения,  исключение застоев воды в сетях водоснабжения  </t>
  </si>
  <si>
    <t>Плановый период начала реализации мероприятия</t>
  </si>
  <si>
    <t>Плановый период окончания реализации мероприятия, ввод в эксплуатацию</t>
  </si>
  <si>
    <t>Фактический период начала реализации мероприятия</t>
  </si>
  <si>
    <t>Фактический период окончания реализации мероприятия, ввод в эксплуатацию</t>
  </si>
  <si>
    <t>План реализации мероприятий по годам</t>
  </si>
  <si>
    <t xml:space="preserve">Исполнитель </t>
  </si>
  <si>
    <r>
      <t>кВт*ч/м</t>
    </r>
    <r>
      <rPr>
        <vertAlign val="superscript"/>
        <sz val="10"/>
        <color theme="1"/>
        <rFont val="Times New Roman"/>
        <family val="1"/>
        <charset val="204"/>
      </rPr>
      <t>3</t>
    </r>
  </si>
  <si>
    <t>Удельный расход электрической энергии, потребляемой в технологическом процессе подготовки и транспортировки питьевой воды, на единицу объема воды, отпускаемой в сеть</t>
  </si>
  <si>
    <t>Доля потерь воды в централизованных системах водоснабжения при ее транспортировке в общем объеме, поданной в водопроводную сеть</t>
  </si>
  <si>
    <t>% от полезного отпуска</t>
  </si>
  <si>
    <t>Количество перерывов в подаче воды, произошедших в результате аварий, повреждений и иных технологических нарушений в расчете на протяженность водопроводной сети в год</t>
  </si>
  <si>
    <t>ед./км.</t>
  </si>
  <si>
    <t>Доля проб питьевой воды, подаваемой с источников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</si>
  <si>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</si>
  <si>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Протяженность сети, п.м</t>
  </si>
  <si>
    <t>Подключаемая нагрузка, м3/час</t>
  </si>
  <si>
    <t>Ставка тарифа за протяженность сети, тыс. руб./п.м (без НДС)</t>
  </si>
  <si>
    <t>в том числе, просроченная задолженность заявителя по договору о подключении на отчетную дату, тыс. руб. (без НДС)</t>
  </si>
  <si>
    <t>Всего объем необходимых финансовых потребностей по сметной стоимости с учетом коэффициентов-дефляторов</t>
  </si>
  <si>
    <t>Итого за период</t>
  </si>
  <si>
    <t>Размер фактической оплаты заявителем платы за подключение в течение отчетного периода, тыс. руб. (без НДС)</t>
  </si>
  <si>
    <t>Количество аварий на системах коммунальной инфраструктуры(повреждений)</t>
  </si>
  <si>
    <t>ед.</t>
  </si>
  <si>
    <t>Протяженность сетей водоснабжения</t>
  </si>
  <si>
    <t>км.</t>
  </si>
  <si>
    <t>Объем потерь</t>
  </si>
  <si>
    <t>тыс. м3</t>
  </si>
  <si>
    <t>Объем отпуска в сеть</t>
  </si>
  <si>
    <t>5.1.</t>
  </si>
  <si>
    <t>5.2.</t>
  </si>
  <si>
    <t>Количество проб питьевой воды в распределительной водопроводной сети, отобранных по результатам производственного контроля качества питьевой воды, не соответствующих установленным требованиям</t>
  </si>
  <si>
    <t>Общее количество отобранных проб</t>
  </si>
  <si>
    <t>4.2.</t>
  </si>
  <si>
    <t>4.1.</t>
  </si>
  <si>
    <t>3.1.</t>
  </si>
  <si>
    <t>3.2.</t>
  </si>
  <si>
    <t>тыс. кВт*ч</t>
  </si>
  <si>
    <r>
      <t>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</si>
  <si>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Общий объем питьевой воды, в отношении которой осуществляется водоподготовка</t>
  </si>
  <si>
    <t>Общее количество электрической энергии</t>
  </si>
  <si>
    <t>Количество проб питьевой воды, отобранных по результатам производственного контроля, не соответствующих установленным требованиям</t>
  </si>
  <si>
    <t>Год</t>
  </si>
  <si>
    <t>Объект подключения</t>
  </si>
  <si>
    <t>ИТОГО на 2017 год:</t>
  </si>
  <si>
    <t>ИТОГО на 2019 г.:</t>
  </si>
  <si>
    <t>Планируемая подключаемая нагрузка, м3/час</t>
  </si>
  <si>
    <t>Фактически подключенная нагрузка, м3/час</t>
  </si>
  <si>
    <t>Реквизиты заключенного договора, дата, №</t>
  </si>
  <si>
    <t>В соответствии с заключенным договором о подключении</t>
  </si>
  <si>
    <t>Фактическая нагрузка, м3/час</t>
  </si>
  <si>
    <t>­</t>
  </si>
  <si>
    <t>Инвестиционный проект по реализации мероприятий, направленных на повышение экологической эффективности, достижение плановых значений показателей надежности, качества и энергоэффективности объектов централизованных систем водоснабжения</t>
  </si>
  <si>
    <t>Стоимость работ по КС-3, КС-2, актам выполненных работ по данным организации, руб.</t>
  </si>
  <si>
    <t>Приложение 3.1</t>
  </si>
  <si>
    <t>Приложение 10.1</t>
  </si>
  <si>
    <t>Приложение 9.1</t>
  </si>
  <si>
    <t>В том числе, уплата процентов по кредиту</t>
  </si>
  <si>
    <t>Приложение 1.1</t>
  </si>
  <si>
    <t>Приложение 2. 1</t>
  </si>
  <si>
    <t>Приложение 5.1</t>
  </si>
  <si>
    <t>Приложение 6.1</t>
  </si>
  <si>
    <t>Приложение 7.1</t>
  </si>
  <si>
    <t>Приложение 8.1</t>
  </si>
  <si>
    <t>Контроль за соответствием источников финансирования фактически выполненных мероприятий инвестиционной программы финансовому плану в сфере водоснабжения</t>
  </si>
  <si>
    <t>Сведения о наличии обосновывающих и подтверждающих документов в сфере водоснабжения</t>
  </si>
  <si>
    <t>Контроль обоснованности произведенных расходов в сфере водоснабжения</t>
  </si>
  <si>
    <t>Контроль за соблюдением сроков выполнения мероприятий инвестиционной программы в сфере водоснабжения</t>
  </si>
  <si>
    <t>Контроль исполнения финансового плана в сфере водоснабжения (без учета НДС) г. Ейск</t>
  </si>
  <si>
    <t xml:space="preserve">                                                                                                                            </t>
  </si>
  <si>
    <t>Реконструкция водопровода по ул.Нижнесадовая от ул. К.Либкнехта до ул. Морской</t>
  </si>
  <si>
    <t>Наименование источника финансирования мероприятия</t>
  </si>
  <si>
    <t>Реконструкция водопровода по ул.калинина от ул. Калинина от ул. Ясенской до ул. Свердлова</t>
  </si>
  <si>
    <t>Реконструкция водопровода по ул.Нижнесадовая от ул. К.Либкнехта до ул. Морской (L-1450м, Ду 200мм)</t>
  </si>
  <si>
    <t>Реконструкция водопровода по ул.калинина от ул. Калинина от ул. Ясенской до ул. Свердлова ( (L-1674м, Ду 200мм)</t>
  </si>
  <si>
    <t>Реконструкция водопроводной сети по ул. Шевченко от ул. Одесской до ул. Шмидта</t>
  </si>
  <si>
    <t>замена насосного оборудования на НСВ "Военный городок)</t>
  </si>
  <si>
    <t>Реконструкция водопроводной сети по ул. Шевченко от ул. Одесской до ул. Шмидта  (L-1650м, Ду 300мм)</t>
  </si>
  <si>
    <t>Реконструкция водопроводной сети по ул.Коммунистической от ул. баррикадной  до ул. Пионерской (L-1363,5м, Ду 300мм)</t>
  </si>
  <si>
    <t>Реконструкция водопровода по ул.Заводская L=200м Ду 63мм</t>
  </si>
  <si>
    <t>Проектирование и строительство водопроводной насосной станции в пос. Широчанка Ейского городского поселения</t>
  </si>
  <si>
    <t>Реконструкция напорных и всасывающих водопроводов НСВ-IV подъема</t>
  </si>
  <si>
    <t>Реконструкция напорных и всасывающих водопроводов НСВ-IV подъема  (L-340м, Ду 600мм, L-60м, Ду 1000мм, L-280м)</t>
  </si>
  <si>
    <t>Строительство водоповодной насосной станции производительностью 500м3/час в 39-40 микрар</t>
  </si>
  <si>
    <t>Строительство водоповодной линии (2 нитки Ду 500мм) от МВ II до проектируемой ВНС,</t>
  </si>
  <si>
    <t>Строительство водоповодной линии (2 нитки Ду 500мм) от МВ II до проектируемой ВНС (,L-2000м, Ду 500мм,)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</si>
  <si>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</si>
  <si>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</si>
  <si>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</si>
  <si>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</si>
  <si>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</si>
  <si>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</si>
  <si>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</si>
  <si>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</si>
  <si>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</si>
  <si>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</si>
  <si>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</si>
  <si>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</si>
  <si>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ул. Армавирская от ул Ростовской до ул. Ясенской</t>
  </si>
  <si>
    <t>Закальцовка водопроводных сетей в г. Ейске в том числе:</t>
  </si>
  <si>
    <t>ул. Армавирская от ул Ростовской до ул. Ясенской  (L-1130м, Ду 100мм,)</t>
  </si>
  <si>
    <t>ул. Абрикосовая от ул. Грушовой до ул. Высоцкого</t>
  </si>
  <si>
    <t>ул. Шоссейная от ул. Красная до ул.  Российской</t>
  </si>
  <si>
    <t>ул. Абрикосовая от ул. Грушовой до ул. Высоцкого (L-330м, Ду 100мм,)</t>
  </si>
  <si>
    <t>ул. Шоссейная от ул. Красная до ул.  Российской  (L-110м, Ду 100мм,)</t>
  </si>
  <si>
    <t>ул.Ленинградская от ул. Абрикосовая до ул. Парковая</t>
  </si>
  <si>
    <t>ул.Ленинградская от ул. Абрикосовая до ул. Парковая (L-320м, Ду 100мм,)</t>
  </si>
  <si>
    <t>ул Ясенская от ул Московской до ул. Одесской</t>
  </si>
  <si>
    <t>ул Ясенская от ул Московской до ул. Одесской  (L-150м, Ду 100мм,)</t>
  </si>
  <si>
    <t>Закальцовка водопроводных сетей в г. Ейске протяженностью 6500м, в том числе:</t>
  </si>
  <si>
    <t>ул. Шоссейная от ул. Российской до ул. Тенистой</t>
  </si>
  <si>
    <t>ул. Шоссейная от ул. Российской до ул. Тенистой  (L-190м, Ду 150мм,)</t>
  </si>
  <si>
    <t xml:space="preserve">ул. Бердянская от ул. Морской до ул. Энгельса  </t>
  </si>
  <si>
    <t xml:space="preserve">ул. Бердянская от ул. Морской до ул. Энгельса  (L-1270м, Ду 150мм,) </t>
  </si>
  <si>
    <t>ул. Казачья от ул. Западной до Мичурина</t>
  </si>
  <si>
    <t xml:space="preserve">ул. Казачья от ул. Западной до Мичурина (L-560м, Ду 200мм,) </t>
  </si>
  <si>
    <t>ул. Мичурина от ул.  Казачьей до ул. Красной</t>
  </si>
  <si>
    <t xml:space="preserve">ул. Мичурина от ул.  Казачьей до ул. Красной (L-520м, Ду 200мм,) </t>
  </si>
  <si>
    <t>ул. Энгельса от улю С.Романа до ул. Шевченко</t>
  </si>
  <si>
    <t>ул. Таманская от ул. Морской до ул. Калинина</t>
  </si>
  <si>
    <t xml:space="preserve">ул. Энгельса от улю С.Романа до ул. Шевченко (L- 346м, Ду 200мм,) </t>
  </si>
  <si>
    <t>ул. Таманская от ул. Московской до ул. Баррикадной</t>
  </si>
  <si>
    <t xml:space="preserve">ул. Таманская от ул. Морской до ул. Калинина (L-174м, Ду 200мм,) </t>
  </si>
  <si>
    <t xml:space="preserve">ул. Таманская от ул. Московской до ул. Баррикадной  (L-1400м, Ду 300мм,) </t>
  </si>
  <si>
    <t>11</t>
  </si>
  <si>
    <t>Реконструкция водопроводной сети по ул. Победы от ул. Харьковской  до ул. Пушкина</t>
  </si>
  <si>
    <t>Реконструкция водопроводной сети по ул.Коммунистической от ул. Баррикадной  до ул. Пионерской</t>
  </si>
  <si>
    <t xml:space="preserve">Реконструкция водопроводной сети по ул. Победы от ул. Харьковской  до ул. Пушкина  (L-345м, Ду 100м,) </t>
  </si>
  <si>
    <t>12</t>
  </si>
  <si>
    <t>Реконструкция водопроводной сети по ул. Чапаева от ул. Б.Хмельницкого  до ул. Московской</t>
  </si>
  <si>
    <t xml:space="preserve">Реконструкция водопроводной сети по ул. Чапаева от ул. Б.Хмельницкого  до ул. Московской (L-890м, Ду 150м,) </t>
  </si>
  <si>
    <t>13</t>
  </si>
  <si>
    <t>Реконструкция водопроводной линии в парке Поддубного</t>
  </si>
  <si>
    <t>Реконструкция водопроводной линии в парке Поддубного (L-1850м, Ду 100м,</t>
  </si>
  <si>
    <t>14</t>
  </si>
  <si>
    <t>15</t>
  </si>
  <si>
    <t>Строительство резервуаров чистой воды для водоснабжения южной части застройки</t>
  </si>
  <si>
    <t>Строительство резервуаров чистой воды для водоснабжения южной части застройки - 2шт. Объемом по 5 тыс.м3</t>
  </si>
  <si>
    <t>Строительство водопроводной линии от магистрального водопровода В-2-2 до пос. Береговой</t>
  </si>
  <si>
    <t>Строительство водопроводной линии от магистрального водопровода В-2-2 до пос. Береговой (L-1300м, Ду 100м,</t>
  </si>
  <si>
    <t>2.6</t>
  </si>
  <si>
    <t>2.4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</si>
  <si>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</si>
  <si>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</si>
  <si>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</si>
  <si>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</si>
  <si>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</si>
  <si>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</si>
  <si>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</si>
  <si>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</si>
  <si>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2.4.9</t>
  </si>
  <si>
    <t>2.4.10</t>
  </si>
  <si>
    <t>2.4.11</t>
  </si>
  <si>
    <t>2.4.12</t>
  </si>
  <si>
    <t>2.5</t>
  </si>
  <si>
    <t>шт</t>
  </si>
  <si>
    <t>Замена асбоцементных сетей водоснабжения Ду 225мм, L=1450 м, материал труб- полиэтилен</t>
  </si>
  <si>
    <t>Замена чугунных сетей водоснабжения Ду 200мм, L=1674 м, материал труб- полиэтилен</t>
  </si>
  <si>
    <t xml:space="preserve">Замена стальных сетей водоснабжения Ду300мм,  L=1650 м, материал труб- полиэтилен </t>
  </si>
  <si>
    <t>Замена существующих насосов 1Д 315-71а на насосы марки 1Д 315-71а, подача-300м3/час, напор 70м, мощность электродвигателя 90 кВт на 1 насос</t>
  </si>
  <si>
    <t xml:space="preserve">Замена асбоцементных сетей водоснабжения  Ду 300мм,  L=1363,5 м, материал труб- полиэтилен </t>
  </si>
  <si>
    <t>Установка водонапорной насосной станции "Адмирал-4313-2В-Н", Производительность насосной станции-255м3/час, Н-30м</t>
  </si>
  <si>
    <t xml:space="preserve">Замена стальных сетей водоснабжения  Ду 600мм,  L=60 м, Ду 1000мм,  L=280 м, материал труб- полиэтилен </t>
  </si>
  <si>
    <t>Монтаж блочной насосной станции "Адмирал-3692-4В-Н", производительность насосной станции-500м3/час</t>
  </si>
  <si>
    <t xml:space="preserve">Замена асбоцементных сетей водоснабжения  Ду 500 мм,  L=2000 м, материал труб- полиэтилен </t>
  </si>
  <si>
    <t xml:space="preserve"> Ду 100мм,  L=1130 м, материал труб- полиэтилен </t>
  </si>
  <si>
    <t>Разработка проектно-сметной документации на строительство сетей водоснабжения</t>
  </si>
  <si>
    <t xml:space="preserve"> Ду 100мм,  L=330 м, материал труб- полиэтилен </t>
  </si>
  <si>
    <t xml:space="preserve"> Ду 100мм,  L=110 м, материал труб- полиэтилен </t>
  </si>
  <si>
    <t xml:space="preserve"> Ду 100мм,  L=320 м, материал труб- полиэтилен </t>
  </si>
  <si>
    <t xml:space="preserve"> Ду 100мм,  L=150 м, материал труб- полиэтилен </t>
  </si>
  <si>
    <t xml:space="preserve"> Ду 100мм,  L=190 м, материал труб- полиэтилен </t>
  </si>
  <si>
    <t xml:space="preserve"> Ду 100мм,  L=1270 м, материал труб- полиэтилен </t>
  </si>
  <si>
    <t xml:space="preserve"> Ду 100мм,  L=560 м, материал труб- полиэтилен </t>
  </si>
  <si>
    <t xml:space="preserve"> Ду 100мм,  L=520 м, материал труб- полиэтилен </t>
  </si>
  <si>
    <t xml:space="preserve"> Ду 100мм,  L=346 м, материал труб- полиэтилен </t>
  </si>
  <si>
    <t xml:space="preserve"> Ду 100мм,  L=174 м, материал труб- полиэтилен </t>
  </si>
  <si>
    <t xml:space="preserve"> Ду 100мм,  L=1400 м, материал труб- полиэтилен </t>
  </si>
  <si>
    <t xml:space="preserve">Разработка проекта, замена стальных сетей водоснабжения  Ду 100мм,  L=345 м, материал труб- полиэтилен </t>
  </si>
  <si>
    <t>Замена асбоцементных сетей водоснабжения Ду 150 мм, L=890 м, материал труб- полиэтилен</t>
  </si>
  <si>
    <t>Замена асбоцементных сетей водоснабжения Ду 100 мм, L=1850 м, материал труб- полиэтилен</t>
  </si>
  <si>
    <t>Разработка документации на строительство резервуаров объемом 5,0 тыс.м3, материал железобетон</t>
  </si>
  <si>
    <t>Разработка документации на строительство сетей водоснабжения Ду 100 мм, L=1300 м, материал труб- полиэтилен</t>
  </si>
  <si>
    <t>х</t>
  </si>
  <si>
    <t>4 квартал 2019</t>
  </si>
  <si>
    <t>4 квартал 2018</t>
  </si>
  <si>
    <t>4 квартал 2017</t>
  </si>
  <si>
    <t>Обеспечение технической возможности подключения новых абонентов</t>
  </si>
  <si>
    <t>Необходимость замены изношенных сетей водоснабжения, снижения износа сетей и повышения надежности системы водоснабжения</t>
  </si>
  <si>
    <t>Необходимость обеспечения услугами водоснабжения западной части застройки в пос. Широчанка и повышение надежности системы водоснабжения</t>
  </si>
  <si>
    <t>Необходимость замены изношенных сетей водоснабжения, снижения износа сетей и повышения надежности и энергетической эффективности  системы водоснабжения</t>
  </si>
  <si>
    <t>Необходимость обеспечения услугами водоснабжения южной части застройки  и повышение надежности системы водоснабжения, обеспечение перспективного уровня потребления питьевой воды</t>
  </si>
  <si>
    <t>Необходимость хранения пожарных и аварийных запасов воды</t>
  </si>
  <si>
    <t>Разработка документации на строительство водовода необходима для улучшения водоснабжения прибрежной зоны г. Ейска</t>
  </si>
  <si>
    <t>Обеспечение перспективного объема водопотребления, увеличение индекса строительства сетей водоснабжения, увеличение доли  потребителей в жилых домах, обеспеченных доступом к коммунальной инфраструктуре, исключение застоев воды в сетях водоснабжения</t>
  </si>
  <si>
    <t xml:space="preserve">Обеспечение подключеня новых абонентов в южной части застройки. хранения пожарных и аварийных запасов воды, обеспечение регулирования бесперебойной подачи воды потребителям </t>
  </si>
  <si>
    <t>Повышение надежности системы водоснабжения, исключение застоев воды в сетях водоснабжения</t>
  </si>
  <si>
    <t>2018год</t>
  </si>
  <si>
    <t>2017 г.</t>
  </si>
  <si>
    <t>Реконструкция водопровода по ул. Калинина от ул. Ясенской до ул. Свердлова</t>
  </si>
  <si>
    <t>Жилой дом г. Ейск, пер. Мичуринский, 40/1</t>
  </si>
  <si>
    <t>Замена насосного оборудования на насосной станции водоснабжения "Военный городок"</t>
  </si>
  <si>
    <t>пос. Краснофлотский, ул. Куйбышева, 3Б</t>
  </si>
  <si>
    <t>п. Широчанка, ул. Зеленая, 50</t>
  </si>
  <si>
    <t>г. Ейск, ул. Ленина, 47 кв. 12</t>
  </si>
  <si>
    <t>г. Ейск, ул. Коммунистическая, 18/3</t>
  </si>
  <si>
    <t>2017 - 2019 годы</t>
  </si>
  <si>
    <t>Таблица 1. Перечень подключаемых частных абонентов в период реализации инвестиционной программы в г. Ейск</t>
  </si>
  <si>
    <t>Таблица 2. Перечень подключаемых объектов в период реализации инвестиционной программы в г. Ейск с присоединенной нагрузкой, не превышающей 10 м3/час по водоснабжению</t>
  </si>
  <si>
    <t xml:space="preserve">Частные абоненты </t>
  </si>
  <si>
    <t>ВСЕГО ЗА 3 года</t>
  </si>
  <si>
    <t>№8 от 13.03.2017</t>
  </si>
  <si>
    <t>№9 от 13.03.2017</t>
  </si>
  <si>
    <t>№12 от 27.03.2017</t>
  </si>
  <si>
    <t>№13 от 27.03.2017</t>
  </si>
  <si>
    <t>Исполнитель</t>
  </si>
  <si>
    <t>Административное здание по ул. К.Либкнехта, 72, угол ул. Таманской, 113</t>
  </si>
  <si>
    <t>Административное здание по ул.Б.Хмельницкого, 230</t>
  </si>
  <si>
    <t>Гостиница по ул. Мичурина, 23/5</t>
  </si>
  <si>
    <t>Склады(4шт) по ул. Мичурина, 12</t>
  </si>
  <si>
    <t>Магазин ул. Казачья, 1/1, угол ул. Коммунистической, 20/19</t>
  </si>
  <si>
    <t>Автосервис, по ул. Армавирсеая, 242</t>
  </si>
  <si>
    <t>"Автотехцентр" по пер. Ленинградскому, 17</t>
  </si>
  <si>
    <t>Магазин непродовольственных товаров по ул. Ленина, 44/2</t>
  </si>
  <si>
    <t>Гостиничный комплекс по ул. Шмидта, 36/1</t>
  </si>
  <si>
    <t>Гостиничный двор (16 квартир) по ул.  Шоссейной, 5/1, угол ул. Тенистой, 59</t>
  </si>
  <si>
    <t>Газонаполнительная станция АГКНС по ул. Щорса, 55/5</t>
  </si>
  <si>
    <t>Дилерский центр по ул. Щорса, 53/6</t>
  </si>
  <si>
    <t>Цех по переработке древесины по ул. Красной, 74/4</t>
  </si>
  <si>
    <t>ИТОГО за 2019 год:</t>
  </si>
  <si>
    <t>ВСЕГО на 2017 - 2019 годы:</t>
  </si>
  <si>
    <t>Торгово развлекательный центр, выстовочный и гостиничный комплекс по ул. Коммунистической-ул. Щорса</t>
  </si>
  <si>
    <t>2017-2018</t>
  </si>
  <si>
    <t>ИТОГО на 2017-2018 год:</t>
  </si>
  <si>
    <t>Мукомольный завод по ул. Мичурина, 19/4</t>
  </si>
  <si>
    <t xml:space="preserve">Земельные участки под реконструируемыми обектами капитального строительства центральной и прибрежной части города Ейска </t>
  </si>
  <si>
    <t>ИТОГО на 2018 год:</t>
  </si>
  <si>
    <t>Микрарайоны 39,40</t>
  </si>
  <si>
    <t>Таблица 4. Сведения о фактически подключенной нагрузке, не планировавшейся в инвестиционной программы в г. Ейск</t>
  </si>
  <si>
    <t>1-4 квартал 2017</t>
  </si>
  <si>
    <t>1-4 квартал 2018</t>
  </si>
  <si>
    <t>1-4 квартал 2019</t>
  </si>
  <si>
    <t>Прочие расходы, возникшие в связи с реализацией инвестиционной программы (налог на прибыль)</t>
  </si>
  <si>
    <t>Итого средства поступающие от оплаты за подключение</t>
  </si>
  <si>
    <t>16</t>
  </si>
  <si>
    <t xml:space="preserve">Прочие расходы, возникшие в связи с реализацией инвестиционной программы (налог на прибыль) </t>
  </si>
  <si>
    <t>Средства получаемые за счет платы за потребления</t>
  </si>
  <si>
    <t>Подключаемая нагрузка, м3/сут</t>
  </si>
  <si>
    <t>№6 от 27.02.2017</t>
  </si>
  <si>
    <t>Ставка тарифа за подключаемую (технологически присоединяемую) нагрузку, руб./м3/сут (без НДС)</t>
  </si>
  <si>
    <t xml:space="preserve">Общий размер платы за подключение, тыс. руб. (без НДС) </t>
  </si>
  <si>
    <t>Таблица 3. Перечень подключаемых объектов в период реализации инвестиционной программы в г. Ейске с присоединенной нагрузкой более 10 м3/час по водоснабжению</t>
  </si>
  <si>
    <t xml:space="preserve">В.А.Пахомова </t>
  </si>
  <si>
    <t>В.А.Пахомова</t>
  </si>
  <si>
    <t>Стоимость работ по данным РЭК-департамента,тыс.руб</t>
  </si>
  <si>
    <t xml:space="preserve"> Контроль за соответствием фактически выполненных мероприятий инвестиционной программы мероприятиям, предусмотренным инвестиционной программой при ее утверждении в сфере водоснабжения г. Ейска</t>
  </si>
  <si>
    <t xml:space="preserve"> В.А.Пахомова</t>
  </si>
  <si>
    <t xml:space="preserve">Исполнитель                            </t>
  </si>
  <si>
    <t>Контроль за достижением плановых значений показателей инвестиционной программы ООО "ЕйскВодоканал" г. Ейск, достижение которых предусмотрено в результате реализации соответствующих мероприятий инвестиционной программы I квартал 2017 г.</t>
  </si>
  <si>
    <t xml:space="preserve"> Контроль  расходования средств, полученных за счет платы за подключение (технологическое присоединение) к системе водоснабжения за 1 квартал 2017 г</t>
  </si>
  <si>
    <t xml:space="preserve"> Контроль  расходования средств, полученных за счет платы за подключение (технологическое присоединение) к системе водоснабжения за 2 квартал 2017 г</t>
  </si>
  <si>
    <t>№15 от 30.03.2017</t>
  </si>
  <si>
    <t xml:space="preserve"> Контроль  расходования средств, полученных за счет платы за подключение (технологическое присоединение) к системе водоснабжения за 3 квартал 2017 г</t>
  </si>
  <si>
    <t>Жилой дом              п. Широчанка, ул. Кубанская, 6</t>
  </si>
  <si>
    <t>Жилой дом              г. Ейск, ул. Нижнесадовая, 594/2</t>
  </si>
  <si>
    <t>№ 45 от 26.05.2017</t>
  </si>
  <si>
    <t>№ 65 от 29.06.2017</t>
  </si>
  <si>
    <t>Жилой дом              г. Ейск, ул. Шмидта, 169</t>
  </si>
  <si>
    <t>№ 64 от 29.06.2017</t>
  </si>
  <si>
    <t>Жилой дом              г. Ейск, ул. Высоцкого, 29</t>
  </si>
  <si>
    <t>№ 47 от 01.06.2017</t>
  </si>
  <si>
    <t>Жилой дом              п. Широчанка, ул. Блюхера, 52</t>
  </si>
  <si>
    <t>Жилой дом              г. Ейск, ул. Мичурина 12 Б</t>
  </si>
  <si>
    <t>№ 68 от 29.06.2017</t>
  </si>
  <si>
    <t>№ 69 от 29.06.2017</t>
  </si>
  <si>
    <t>Жилой дом              г. Ейск, ул. Шмидта, 141</t>
  </si>
  <si>
    <t>№ 20 от 04.04.2017</t>
  </si>
  <si>
    <t>Жилой дом              г. Ейск, ул. Таманская, 165</t>
  </si>
  <si>
    <t>№ 18 от 04.04.2017</t>
  </si>
  <si>
    <t>Жилой дом              п. Краснофлотский, ул. Пролетарская, 161</t>
  </si>
  <si>
    <t>№ 23 от 04.04.2017</t>
  </si>
  <si>
    <t>Жилой дом              г. Ейск, ул.Красная, 77/2</t>
  </si>
  <si>
    <t>№ 25 от 07.04.2017</t>
  </si>
  <si>
    <t>Жилой дом              г. Ейск, ул. Мичурина, 25</t>
  </si>
  <si>
    <t>№ 30 от 20.04.2017</t>
  </si>
  <si>
    <t>Жилой дом              п. Широчанка, ул. 50 лет Победы, 48</t>
  </si>
  <si>
    <t>№ 32 от 26.04.2017</t>
  </si>
  <si>
    <t>Жилой дом              г. Ейск, ул. Октябрьская, 276 А</t>
  </si>
  <si>
    <t>№ 38 от 18.05.2017</t>
  </si>
  <si>
    <t>Жилой дом              г. Ейск, ул. Янышева, 52</t>
  </si>
  <si>
    <t>№ 37 от 12.05.2017</t>
  </si>
  <si>
    <t>№ 40 от 26.05.2017</t>
  </si>
  <si>
    <t>Жилой дом              г. Ейск, пер. Терновый, 4</t>
  </si>
  <si>
    <t>№ 41 от 26.05.2017</t>
  </si>
  <si>
    <t>№ 42 от 26.05.2017</t>
  </si>
  <si>
    <t>Жилой дом              г. Ейск, пер. Приморский, 37/1</t>
  </si>
  <si>
    <t>№ 43 от 26.05.2017</t>
  </si>
  <si>
    <t>Жилой дом              г. Ейск, ул. Рассветная, 52</t>
  </si>
  <si>
    <t>№ 50 от 01.06.2017</t>
  </si>
  <si>
    <t>Жилой дом              п. Широчанка, пер. Вишневый, 2/1</t>
  </si>
  <si>
    <t>№ 57 от 15.06.2017</t>
  </si>
  <si>
    <t>Жилой дом              г. Ейск, ул. Энгельса, 4 Б</t>
  </si>
  <si>
    <t>Жилой дом              г. Ейск, ул. Дружбы, 10</t>
  </si>
  <si>
    <t>№ 59 от 22.06.2017</t>
  </si>
  <si>
    <t>Жилой дом              г. Ейск, ул. Белинского, 1/9</t>
  </si>
  <si>
    <t>№ 53 от 08.06.2017</t>
  </si>
  <si>
    <t>Жилой дом              г. Ейск, ул. О.Кошевого, 59</t>
  </si>
  <si>
    <t>№ 63 от 29.06.2017</t>
  </si>
  <si>
    <t>Жилой дом              г. Ейск, ул. Шевченко, 191</t>
  </si>
  <si>
    <t>№ 78 от 14.07.2017</t>
  </si>
  <si>
    <t>Жилой дом              п. Широчанка, ул. Ейская, 33 А</t>
  </si>
  <si>
    <t>№ 54 от 08.06.2017</t>
  </si>
  <si>
    <t>№ 70 от 06.07.2017</t>
  </si>
  <si>
    <t>Жилой дом              г. Ейск, ул. Западная, 7/2</t>
  </si>
  <si>
    <t>№ 72 от 06.07.2017</t>
  </si>
  <si>
    <t xml:space="preserve"> г. Ейск, ул. Красная, между магазином и киоском ОАО "Роспечать"</t>
  </si>
  <si>
    <t>Жилой дом              г. Ейск, ул. Ивановская, 96</t>
  </si>
  <si>
    <t>Жилой дом              п. Широчанка, ул. Дружбы, 8/1</t>
  </si>
  <si>
    <t>№ 79 от 14.07.2017</t>
  </si>
  <si>
    <t>№ 76 от 14.07.2017</t>
  </si>
  <si>
    <t>Жилой дом              г. Ейск, ул. Герцена, 125</t>
  </si>
  <si>
    <t>№ 77 от 14.07.2017</t>
  </si>
  <si>
    <t>Жилой дом                         п. Краснофлотский, ул. Парниковая, 2/8</t>
  </si>
  <si>
    <t>№ 55 от 08.06.2017</t>
  </si>
  <si>
    <t>Жилой дом              п. Широчанка, ул. Дружбы, 12</t>
  </si>
  <si>
    <t>№ 81 от 21.07.2017</t>
  </si>
  <si>
    <t>Жилой дом              п. Широчанка, ул. Западная, 115/1</t>
  </si>
  <si>
    <t>№ 83 от 21.07.2017</t>
  </si>
  <si>
    <t>Жилой дом              г. Ейск, ул. Бердянская, 97</t>
  </si>
  <si>
    <t>№ 85 от 21.07.2017</t>
  </si>
  <si>
    <t>Жилой дом              п. Широчанка, ул. Косиора, 24/1</t>
  </si>
  <si>
    <t>№ 82 от 21.07.2017</t>
  </si>
  <si>
    <t>Жилой дом              г. Ейск, ул. Ивановская, 104</t>
  </si>
  <si>
    <t>№ 87 от 27.07.2017</t>
  </si>
  <si>
    <t>Жилой дом              г. Ейск, ул. Кавказкая, 16 Б</t>
  </si>
  <si>
    <t>№ 56 от 15.06.2017</t>
  </si>
  <si>
    <t>Жилой дом              г. Ейск, пер. Мичуринский, 12</t>
  </si>
  <si>
    <t>№ 90 от 27.07.2017</t>
  </si>
  <si>
    <t>Жилой дом              г. Ейск, пер. Казачья, 81</t>
  </si>
  <si>
    <t>№ 94 от 10.08.2017</t>
  </si>
  <si>
    <t>Жилой дом              г. Ейск, ул. Ярославская, 76</t>
  </si>
  <si>
    <t>№ 101 от 10.08.2017</t>
  </si>
  <si>
    <t>Жилой дом              г. Ейск, ул. Братская, 18</t>
  </si>
  <si>
    <t>№ 98 от 10.08.2017</t>
  </si>
  <si>
    <t>Жилой дом                         п. Краснофлотский, ул. Степная, 64</t>
  </si>
  <si>
    <t>№ 104 от 17.08.2017</t>
  </si>
  <si>
    <t>№ 107 от 17.08.2017</t>
  </si>
  <si>
    <t>Жилой дом              г. Ейск, ул. Таманская, 264, кв. 4</t>
  </si>
  <si>
    <t>№ 102 от 10.08.2017</t>
  </si>
  <si>
    <t>Жилой дом              г. Ейск, ул. Кухаренко, 11</t>
  </si>
  <si>
    <t>№ 116 от 25.08.2017</t>
  </si>
  <si>
    <t>№ 110 от 25.08.2017</t>
  </si>
  <si>
    <t>Жилой дом              г. Ейск, ул. Георгиевская, 25</t>
  </si>
  <si>
    <t>№ 108 от 25.08.2017</t>
  </si>
  <si>
    <t>Жилой дом              п. Ближнеейский, ул. Ореховая, 6/1</t>
  </si>
  <si>
    <t>№ 123 от 25.08.2017</t>
  </si>
  <si>
    <t>Жилой дом              п. Широчанка, ул. Южная 2/3</t>
  </si>
  <si>
    <t>№ 122 от 25.08.2017</t>
  </si>
  <si>
    <t>Жилой дом                         п. Краснофлотский, ул. Солнечная, 135</t>
  </si>
  <si>
    <t>№ 121 от 25.08.2017</t>
  </si>
  <si>
    <t>Жилой дом              г. Ейск, ул. Есенина, 51</t>
  </si>
  <si>
    <t>№ 112 от 25.08.2017</t>
  </si>
  <si>
    <t>Жилой дом                         п. Краснофлотский, ул. Садовая, 2Д</t>
  </si>
  <si>
    <t>№ 124 от 25.08.2017</t>
  </si>
  <si>
    <t>Жилой дом                         п. Краснофлотский, ул. Солнечная, 149</t>
  </si>
  <si>
    <t>№ 111 от 25.08.2017</t>
  </si>
  <si>
    <t>Жилой дом                         п. Краснофлотский, ул. Казачья, 124/1</t>
  </si>
  <si>
    <t>№ 131 от 07.09.2017</t>
  </si>
  <si>
    <t>Жилой дом                         п. Краснофлотский, ул. Казачья, 124</t>
  </si>
  <si>
    <t>№ 129 от 07.09.2017</t>
  </si>
  <si>
    <t>Жилой дом                         п. Краснофлотский, ул. Казачья, 122/1</t>
  </si>
  <si>
    <t>№ 132 от 07.09.2017</t>
  </si>
  <si>
    <t>Жилой дом                         п. Краснофлотский, ул. Солнечная, 141</t>
  </si>
  <si>
    <t>№ 126 от 07.09.2017</t>
  </si>
  <si>
    <t>Жилой дом                         п. Краснофлотский, ул. Лубянецкого, 12</t>
  </si>
  <si>
    <t>№ 19 от 04.04.2017</t>
  </si>
  <si>
    <t>Жилой дом              г. Ейск, ул. Лазурная, 21</t>
  </si>
  <si>
    <t>№ 133 от 07.09.2017</t>
  </si>
  <si>
    <t>Жилой дом              г. Ейск, ул. Казачья, 130</t>
  </si>
  <si>
    <t>№ 137 от 17.09.2017</t>
  </si>
  <si>
    <t>Жилой дом              п. Краснофлотский, ул. Казачья, 163</t>
  </si>
  <si>
    <t>№ 144 от 21.09.2017</t>
  </si>
  <si>
    <t>Жилой дом              г. Ейск, ул. Одесская, 210</t>
  </si>
  <si>
    <t>№ 134 от 14.09.2017</t>
  </si>
  <si>
    <t>Жилой дом              г. Ейск, ул. Братская, 25 А</t>
  </si>
  <si>
    <t>№ 140 от 21.09.2017</t>
  </si>
  <si>
    <t>Жилой дом              г. Ейск, ул. Щорса, 123/1</t>
  </si>
  <si>
    <t>№ 35 от 12.05.2017</t>
  </si>
  <si>
    <t>Отчет  за 2017 г</t>
  </si>
  <si>
    <t>Жилой дом п.Краснофлотский,ул. Садовая,116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</si>
</sst>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Helv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5" fillId="0" borderId="0"/>
    <xf numFmtId="0" fontId="19" fillId="0" borderId="0"/>
  </cellStyleXfs>
  <cellXfs count="3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left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2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2" borderId="0" xfId="0" applyFont="1" applyFill="1" applyBorder="1" applyAlignment="1">
      <alignment horizontal="center" vertical="center" wrapText="1"/>
    </xf>
    <xf numFmtId="2" fontId="12" fillId="2" borderId="1" xfId="1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2" fontId="12" fillId="2" borderId="0" xfId="1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2" fontId="12" fillId="3" borderId="1" xfId="1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2" fontId="12" fillId="4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2" fontId="12" fillId="5" borderId="1" xfId="1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2" fontId="16" fillId="5" borderId="1" xfId="0" applyNumberFormat="1" applyFont="1" applyFill="1" applyBorder="1" applyAlignment="1">
      <alignment horizontal="center" vertical="center" wrapText="1"/>
    </xf>
    <xf numFmtId="2" fontId="13" fillId="5" borderId="1" xfId="0" applyNumberFormat="1" applyFont="1" applyFill="1" applyBorder="1" applyAlignment="1">
      <alignment horizontal="center" vertical="center" wrapText="1"/>
    </xf>
    <xf numFmtId="2" fontId="18" fillId="5" borderId="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2" fontId="5" fillId="5" borderId="1" xfId="0" applyNumberFormat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wrapText="1"/>
    </xf>
    <xf numFmtId="2" fontId="12" fillId="6" borderId="1" xfId="0" applyNumberFormat="1" applyFont="1" applyFill="1" applyBorder="1" applyAlignment="1">
      <alignment horizontal="center" vertical="center"/>
    </xf>
    <xf numFmtId="2" fontId="13" fillId="6" borderId="1" xfId="0" applyNumberFormat="1" applyFont="1" applyFill="1" applyBorder="1" applyAlignment="1">
      <alignment horizontal="center" vertical="center" wrapText="1"/>
    </xf>
    <xf numFmtId="2" fontId="12" fillId="6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wrapText="1"/>
    </xf>
    <xf numFmtId="0" fontId="0" fillId="0" borderId="0" xfId="0" applyAlignment="1">
      <alignment horizontal="justify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Border="1"/>
    <xf numFmtId="0" fontId="1" fillId="0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1" fillId="2" borderId="0" xfId="0" applyFont="1" applyFill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1" fillId="4" borderId="0" xfId="0" applyFont="1" applyFill="1" applyAlignment="1">
      <alignment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3" fillId="4" borderId="4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2" fontId="12" fillId="5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center" vertical="center"/>
    </xf>
    <xf numFmtId="49" fontId="5" fillId="4" borderId="9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righ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/>
    <xf numFmtId="2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4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1" fillId="2" borderId="0" xfId="0" applyFont="1" applyFill="1" applyAlignment="1">
      <alignment horizontal="center" wrapText="1"/>
    </xf>
    <xf numFmtId="0" fontId="12" fillId="4" borderId="5" xfId="1" applyFont="1" applyFill="1" applyBorder="1" applyAlignment="1">
      <alignment horizontal="center" vertical="center" wrapText="1"/>
    </xf>
    <xf numFmtId="0" fontId="12" fillId="4" borderId="8" xfId="1" applyFont="1" applyFill="1" applyBorder="1" applyAlignment="1">
      <alignment horizontal="center" vertical="center" wrapText="1"/>
    </xf>
    <xf numFmtId="0" fontId="12" fillId="4" borderId="6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righ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4" borderId="5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5" borderId="5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2" xfId="2"/>
    <cellStyle name="Обычный_2Орг и фин план2" xfId="1"/>
  </cellStyles>
  <dxfs count="0"/>
  <tableStyles count="0" defaultTableStyle="TableStyleMedium2" defaultPivotStyle="PivotStyleLight16"/>
  <colors>
    <mruColors>
      <color rgb="FFFF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.chernova\AppData\Local\Microsoft\Windows\Temporary%20Internet%20Files\Content.Outlook\4U6SRIIK\&#1048;&#1085;&#1074;&#1077;&#1089;&#1090;&#1087;&#1088;&#1086;&#1075;&#1088;&#1072;&#1084;&#1084;&#1099;\&#1058;&#1091;&#1072;&#1087;&#1089;&#1077;%202014%20&#1087;&#1086;&#1089;&#1083;&#1077;&#1076;&#1085;&#1103;&#1103;\2015-2019%20&#1048;&#1055;%20&#1058;&#1091;&#1072;&#1087;&#1089;&#1077;,18.11\&#1060;&#1080;&#1085;&#1072;&#1085;&#1089;&#1086;&#1074;&#1072;&#1103;%20&#1084;&#1086;&#1076;&#1077;&#1083;&#1100;%20&#1074;&#1086;&#1076;&#1086;&#1089;&#1085;&#1072;&#1073;&#1078;&#1077;&#1085;&#1080;&#1077;%20&#1058;&#1091;&#1072;&#1087;&#1089;&#1077;%20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"/>
      <sheetName val="1.2."/>
      <sheetName val="1.3."/>
      <sheetName val="1.4."/>
      <sheetName val="1.5."/>
      <sheetName val="1.6."/>
      <sheetName val="1.7."/>
      <sheetName val="1.8."/>
      <sheetName val="1.9."/>
      <sheetName val="1.10."/>
      <sheetName val="1.11."/>
      <sheetName val="1.12."/>
      <sheetName val="1.13."/>
      <sheetName val="1.14."/>
      <sheetName val="1.15."/>
      <sheetName val="1.16."/>
      <sheetName val="1.17."/>
      <sheetName val="2.1."/>
      <sheetName val="2.2."/>
      <sheetName val="2.3."/>
      <sheetName val="2.4."/>
      <sheetName val="2.5. (ПИР, ПСД)"/>
      <sheetName val="2.5. (СМР)"/>
      <sheetName val="2.6."/>
      <sheetName val="2.7."/>
      <sheetName val="2.8."/>
      <sheetName val="2.9."/>
      <sheetName val="2.10."/>
      <sheetName val="табл. 1.1."/>
      <sheetName val="Табл.3.16-3.17"/>
      <sheetName val="табл.4.1."/>
      <sheetName val="табл.6.1."/>
      <sheetName val="табл.6.5."/>
      <sheetName val="табл.7.2."/>
      <sheetName val="табл.7.3"/>
      <sheetName val="табл.7.4.-7.5"/>
      <sheetName val="табл.7.6"/>
      <sheetName val="Индексы РЭК КК"/>
      <sheetName val="табл.7.7+7.1"/>
      <sheetName val="Табл. 5.2."/>
      <sheetName val="табл.8.1."/>
      <sheetName val="табл.8.2."/>
      <sheetName val="табл.9.1"/>
      <sheetName val="табл.9.3"/>
      <sheetName val="Амортизация текущ пэо"/>
      <sheetName val="приложение 1.5 (ну)"/>
      <sheetName val="приложение 1.5 (бу)"/>
      <sheetName val="объекты более 10 Гкал.ч"/>
      <sheetName val="Расчет инвест составляющей"/>
      <sheetName val="Кредиты ИП 2"/>
      <sheetName val="Кредиты ИП 2 НУ"/>
      <sheetName val="Кредиты ИП 1"/>
      <sheetName val="Кредиты ИП НУ 1"/>
      <sheetName val="налог на имущ-во"/>
      <sheetName val="платы на подкл из пред-ей ИП"/>
      <sheetName val="налог на имущ-во (для отчета)"/>
      <sheetName val="собираемость"/>
      <sheetName val="табл.7.7+7.1 (99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topLeftCell="A42" zoomScale="115" zoomScaleNormal="115" workbookViewId="0">
      <selection activeCell="D56" sqref="D56"/>
    </sheetView>
  </sheetViews>
  <sheetFormatPr defaultColWidth="9.140625" defaultRowHeight="15.75" x14ac:dyDescent="0.25"/>
  <cols>
    <col min="1" max="1" width="9.28515625" style="7" bestFit="1" customWidth="1"/>
    <col min="2" max="2" width="37.140625" style="7" customWidth="1"/>
    <col min="3" max="3" width="10.140625" style="7" bestFit="1" customWidth="1"/>
    <col min="4" max="5" width="10.140625" style="7" customWidth="1"/>
    <col min="6" max="9" width="9.85546875" style="7" customWidth="1"/>
    <col min="10" max="13" width="0" style="7" hidden="1" customWidth="1"/>
    <col min="14" max="14" width="9.140625" style="7" hidden="1" customWidth="1"/>
    <col min="15" max="16" width="9.140625" style="7"/>
    <col min="17" max="18" width="0" style="7" hidden="1" customWidth="1"/>
    <col min="19" max="16384" width="9.140625" style="7"/>
  </cols>
  <sheetData>
    <row r="1" spans="1:19" x14ac:dyDescent="0.25">
      <c r="H1" s="224"/>
      <c r="I1" s="224"/>
      <c r="J1" s="224"/>
      <c r="K1" s="224"/>
      <c r="L1" s="224"/>
      <c r="M1" s="92"/>
      <c r="O1" s="219" t="s">
        <v>189</v>
      </c>
      <c r="P1" s="219"/>
      <c r="Q1" s="219"/>
      <c r="R1" s="219"/>
      <c r="S1" s="10"/>
    </row>
    <row r="2" spans="1:19" ht="15.75" customHeight="1" x14ac:dyDescent="0.25">
      <c r="A2" s="220" t="s">
        <v>199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93"/>
      <c r="S2" s="93"/>
    </row>
    <row r="3" spans="1:19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15.75" hidden="1" customHeight="1" x14ac:dyDescent="0.25">
      <c r="A4" s="221" t="s">
        <v>8</v>
      </c>
      <c r="B4" s="221" t="s">
        <v>77</v>
      </c>
      <c r="C4" s="221" t="s">
        <v>78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6"/>
      <c r="O4" s="211" t="s">
        <v>79</v>
      </c>
      <c r="P4" s="212"/>
      <c r="Q4" s="207" t="s">
        <v>80</v>
      </c>
      <c r="R4" s="208"/>
      <c r="S4" s="24"/>
    </row>
    <row r="5" spans="1:19" ht="42" hidden="1" customHeight="1" x14ac:dyDescent="0.25">
      <c r="A5" s="222"/>
      <c r="B5" s="222"/>
      <c r="C5" s="222"/>
      <c r="D5" s="217" t="s">
        <v>26</v>
      </c>
      <c r="E5" s="218"/>
      <c r="F5" s="217" t="s">
        <v>27</v>
      </c>
      <c r="G5" s="218"/>
      <c r="H5" s="217" t="s">
        <v>52</v>
      </c>
      <c r="I5" s="218"/>
      <c r="J5" s="217" t="s">
        <v>81</v>
      </c>
      <c r="K5" s="218"/>
      <c r="L5" s="217" t="s">
        <v>82</v>
      </c>
      <c r="M5" s="218"/>
      <c r="N5" s="91" t="s">
        <v>83</v>
      </c>
      <c r="O5" s="213"/>
      <c r="P5" s="214"/>
      <c r="Q5" s="209"/>
      <c r="R5" s="210"/>
      <c r="S5" s="24"/>
    </row>
    <row r="6" spans="1:19" hidden="1" x14ac:dyDescent="0.25">
      <c r="A6" s="223"/>
      <c r="B6" s="223"/>
      <c r="C6" s="223"/>
      <c r="D6" s="35" t="s">
        <v>75</v>
      </c>
      <c r="E6" s="35" t="s">
        <v>76</v>
      </c>
      <c r="F6" s="35" t="s">
        <v>75</v>
      </c>
      <c r="G6" s="35" t="s">
        <v>76</v>
      </c>
      <c r="H6" s="35" t="s">
        <v>75</v>
      </c>
      <c r="I6" s="35" t="s">
        <v>76</v>
      </c>
      <c r="J6" s="35" t="s">
        <v>75</v>
      </c>
      <c r="K6" s="35" t="s">
        <v>76</v>
      </c>
      <c r="L6" s="35" t="s">
        <v>75</v>
      </c>
      <c r="M6" s="35" t="s">
        <v>76</v>
      </c>
      <c r="N6" s="35">
        <f t="shared" ref="N6:N7" si="0">N7+N8</f>
        <v>0</v>
      </c>
      <c r="O6" s="35" t="s">
        <v>75</v>
      </c>
      <c r="P6" s="35" t="s">
        <v>76</v>
      </c>
      <c r="Q6" s="35" t="s">
        <v>75</v>
      </c>
      <c r="R6" s="35" t="s">
        <v>76</v>
      </c>
      <c r="S6" s="28"/>
    </row>
    <row r="7" spans="1:19" hidden="1" x14ac:dyDescent="0.25">
      <c r="A7" s="91">
        <v>1</v>
      </c>
      <c r="B7" s="91" t="s">
        <v>84</v>
      </c>
      <c r="C7" s="91" t="s">
        <v>85</v>
      </c>
      <c r="D7" s="31">
        <v>7333.23</v>
      </c>
      <c r="E7" s="43"/>
      <c r="F7" s="31">
        <v>7701.56</v>
      </c>
      <c r="G7" s="43"/>
      <c r="H7" s="31">
        <v>6446.84</v>
      </c>
      <c r="I7" s="43"/>
      <c r="J7" s="31">
        <v>0</v>
      </c>
      <c r="K7" s="43"/>
      <c r="L7" s="31">
        <v>0</v>
      </c>
      <c r="M7" s="43"/>
      <c r="N7" s="25">
        <f t="shared" si="0"/>
        <v>0</v>
      </c>
      <c r="O7" s="31" t="e">
        <f>SUM(#REF!+#REF!+D7+F7+H7)</f>
        <v>#REF!</v>
      </c>
      <c r="P7" s="31" t="e">
        <f>SUM(#REF!+#REF!+E7+G7+I7)</f>
        <v>#REF!</v>
      </c>
      <c r="Q7" s="31" t="e">
        <f>SUM(#REF!+#REF!+D7+F7+H7+J7+L7)</f>
        <v>#REF!</v>
      </c>
      <c r="R7" s="31" t="e">
        <f>SUM(#REF!+#REF!+E7+G7+I7+K7+M7)</f>
        <v>#REF!</v>
      </c>
      <c r="S7" s="28"/>
    </row>
    <row r="8" spans="1:19" ht="26.25" hidden="1" x14ac:dyDescent="0.25">
      <c r="A8" s="94">
        <v>1</v>
      </c>
      <c r="B8" s="37" t="s">
        <v>86</v>
      </c>
      <c r="C8" s="96" t="s">
        <v>85</v>
      </c>
      <c r="D8" s="32">
        <v>7333.23</v>
      </c>
      <c r="E8" s="44"/>
      <c r="F8" s="32">
        <v>7701.56</v>
      </c>
      <c r="G8" s="44"/>
      <c r="H8" s="32">
        <v>6446.84</v>
      </c>
      <c r="I8" s="44"/>
      <c r="J8" s="32">
        <v>0</v>
      </c>
      <c r="K8" s="44"/>
      <c r="L8" s="32">
        <v>0</v>
      </c>
      <c r="M8" s="44"/>
      <c r="N8" s="26">
        <v>0</v>
      </c>
      <c r="O8" s="31" t="e">
        <f>SUM(#REF!+#REF!+D8+F8+H8)</f>
        <v>#REF!</v>
      </c>
      <c r="P8" s="31" t="e">
        <f>SUM(#REF!+#REF!+E8+G8+I8)</f>
        <v>#REF!</v>
      </c>
      <c r="Q8" s="31" t="e">
        <f>SUM(#REF!+#REF!+D8+F8+H8+J8+L8)</f>
        <v>#REF!</v>
      </c>
      <c r="R8" s="31" t="e">
        <f>SUM(#REF!+#REF!+E8+G8+I8+K8+M8)</f>
        <v>#REF!</v>
      </c>
      <c r="S8" s="28"/>
    </row>
    <row r="9" spans="1:19" ht="26.25" hidden="1" x14ac:dyDescent="0.25">
      <c r="A9" s="94">
        <v>2</v>
      </c>
      <c r="B9" s="38" t="s">
        <v>87</v>
      </c>
      <c r="C9" s="96" t="s">
        <v>85</v>
      </c>
      <c r="D9" s="32">
        <v>0</v>
      </c>
      <c r="E9" s="44"/>
      <c r="F9" s="32">
        <v>0</v>
      </c>
      <c r="G9" s="44"/>
      <c r="H9" s="32">
        <v>0</v>
      </c>
      <c r="I9" s="44"/>
      <c r="J9" s="32">
        <v>0</v>
      </c>
      <c r="K9" s="44"/>
      <c r="L9" s="32">
        <v>0</v>
      </c>
      <c r="M9" s="44"/>
      <c r="N9" s="26">
        <v>0</v>
      </c>
      <c r="O9" s="31" t="e">
        <f>SUM(#REF!+#REF!+D9+F9+H9)</f>
        <v>#REF!</v>
      </c>
      <c r="P9" s="31" t="e">
        <f>SUM(#REF!+#REF!+E9+G9+I9)</f>
        <v>#REF!</v>
      </c>
      <c r="Q9" s="31" t="e">
        <f>SUM(#REF!+#REF!+D9+F9+H9+J9+L9)</f>
        <v>#REF!</v>
      </c>
      <c r="R9" s="31" t="e">
        <f>SUM(#REF!+#REF!+E9+G9+I9+K9+M9)</f>
        <v>#REF!</v>
      </c>
      <c r="S9" s="28"/>
    </row>
    <row r="10" spans="1:19" ht="26.25" hidden="1" x14ac:dyDescent="0.25">
      <c r="A10" s="94">
        <v>3</v>
      </c>
      <c r="B10" s="38" t="s">
        <v>88</v>
      </c>
      <c r="C10" s="96" t="s">
        <v>85</v>
      </c>
      <c r="D10" s="32">
        <f>D8</f>
        <v>7333.23</v>
      </c>
      <c r="E10" s="44"/>
      <c r="F10" s="32">
        <f>F8</f>
        <v>7701.56</v>
      </c>
      <c r="G10" s="44"/>
      <c r="H10" s="32">
        <f>H8</f>
        <v>6446.84</v>
      </c>
      <c r="I10" s="44"/>
      <c r="J10" s="32">
        <v>0</v>
      </c>
      <c r="K10" s="44"/>
      <c r="L10" s="32">
        <v>0</v>
      </c>
      <c r="M10" s="44"/>
      <c r="N10" s="26">
        <v>0</v>
      </c>
      <c r="O10" s="31" t="e">
        <f>SUM(#REF!+#REF!+D10+F10+H10)</f>
        <v>#REF!</v>
      </c>
      <c r="P10" s="31" t="e">
        <f>SUM(#REF!+#REF!+E10+G10+I10)</f>
        <v>#REF!</v>
      </c>
      <c r="Q10" s="31" t="e">
        <f>SUM(#REF!+#REF!+D10+F10+H10+J10+L10)</f>
        <v>#REF!</v>
      </c>
      <c r="R10" s="31" t="e">
        <f>SUM(#REF!+#REF!+E10+G10+I10+K10+M10)</f>
        <v>#REF!</v>
      </c>
      <c r="S10" s="28"/>
    </row>
    <row r="11" spans="1:19" ht="39" hidden="1" x14ac:dyDescent="0.25">
      <c r="A11" s="94">
        <v>4</v>
      </c>
      <c r="B11" s="38" t="s">
        <v>89</v>
      </c>
      <c r="C11" s="96" t="s">
        <v>85</v>
      </c>
      <c r="D11" s="32">
        <f>D10*90.43%</f>
        <v>6631.4398890000002</v>
      </c>
      <c r="E11" s="44"/>
      <c r="F11" s="32">
        <f>F10*90.43%</f>
        <v>6964.5207080000009</v>
      </c>
      <c r="G11" s="44"/>
      <c r="H11" s="32">
        <f>H10*90.43%</f>
        <v>5829.8774120000007</v>
      </c>
      <c r="I11" s="44"/>
      <c r="J11" s="32">
        <v>788.46235171642843</v>
      </c>
      <c r="K11" s="44"/>
      <c r="L11" s="32">
        <v>0</v>
      </c>
      <c r="M11" s="44"/>
      <c r="N11" s="26">
        <f>N10*90.43%+L10*(100-90.43)%</f>
        <v>0</v>
      </c>
      <c r="O11" s="31" t="e">
        <f>SUM(#REF!+#REF!+D11+F11+H11)</f>
        <v>#REF!</v>
      </c>
      <c r="P11" s="31" t="e">
        <f>SUM(#REF!+#REF!+E11+G11+I11)</f>
        <v>#REF!</v>
      </c>
      <c r="Q11" s="31" t="e">
        <f>SUM(#REF!+#REF!+D11+F11+H11+J11+L11)</f>
        <v>#REF!</v>
      </c>
      <c r="R11" s="31" t="e">
        <f>SUM(#REF!+#REF!+E11+G11+I11+K11+M11)</f>
        <v>#REF!</v>
      </c>
      <c r="S11" s="28"/>
    </row>
    <row r="12" spans="1:19" hidden="1" x14ac:dyDescent="0.25">
      <c r="A12" s="94">
        <v>5</v>
      </c>
      <c r="B12" s="39" t="s">
        <v>90</v>
      </c>
      <c r="C12" s="96" t="s">
        <v>85</v>
      </c>
      <c r="D12" s="32">
        <v>-27.683157258465144</v>
      </c>
      <c r="E12" s="44"/>
      <c r="F12" s="32">
        <v>-82.605335930496949</v>
      </c>
      <c r="G12" s="44"/>
      <c r="H12" s="32">
        <v>6.3138264384433569</v>
      </c>
      <c r="I12" s="44"/>
      <c r="J12" s="32">
        <v>788.46235171642843</v>
      </c>
      <c r="K12" s="44"/>
      <c r="L12" s="32">
        <v>0</v>
      </c>
      <c r="M12" s="44"/>
      <c r="N12" s="26">
        <f t="shared" ref="N12" si="1">N9+N11-N8</f>
        <v>0</v>
      </c>
      <c r="O12" s="31" t="e">
        <f>SUM(#REF!+#REF!+D12+F12+H12)</f>
        <v>#REF!</v>
      </c>
      <c r="P12" s="31" t="e">
        <f>SUM(#REF!+#REF!+E12+G12+I12)</f>
        <v>#REF!</v>
      </c>
      <c r="Q12" s="31" t="e">
        <f>SUM(#REF!+#REF!+D12+F12+H12+J12+L12)</f>
        <v>#REF!</v>
      </c>
      <c r="R12" s="31" t="e">
        <f>SUM(#REF!+#REF!+E12+G12+I12+K12+M12)</f>
        <v>#REF!</v>
      </c>
      <c r="S12" s="28"/>
    </row>
    <row r="13" spans="1:19" ht="26.25" hidden="1" x14ac:dyDescent="0.25">
      <c r="A13" s="94">
        <v>6</v>
      </c>
      <c r="B13" s="37" t="s">
        <v>91</v>
      </c>
      <c r="C13" s="96" t="s">
        <v>85</v>
      </c>
      <c r="D13" s="32">
        <v>27.683157258465144</v>
      </c>
      <c r="E13" s="44"/>
      <c r="F13" s="32">
        <v>82.605335930496949</v>
      </c>
      <c r="G13" s="44"/>
      <c r="H13" s="34">
        <v>0</v>
      </c>
      <c r="I13" s="47"/>
      <c r="J13" s="34">
        <v>0</v>
      </c>
      <c r="K13" s="47"/>
      <c r="L13" s="32">
        <v>0</v>
      </c>
      <c r="M13" s="44"/>
      <c r="N13" s="26">
        <f>-N12</f>
        <v>0</v>
      </c>
      <c r="O13" s="31" t="e">
        <f>SUM(#REF!+#REF!+D13+F13+H13)</f>
        <v>#REF!</v>
      </c>
      <c r="P13" s="31" t="e">
        <f>SUM(#REF!+#REF!+E13+G13+I13)</f>
        <v>#REF!</v>
      </c>
      <c r="Q13" s="31" t="e">
        <f>SUM(#REF!+#REF!+D13+F13+H13+J13+L13)</f>
        <v>#REF!</v>
      </c>
      <c r="R13" s="31" t="e">
        <f>SUM(#REF!+#REF!+E13+G13+I13+K13+M13)</f>
        <v>#REF!</v>
      </c>
      <c r="S13" s="28"/>
    </row>
    <row r="14" spans="1:19" ht="26.25" hidden="1" x14ac:dyDescent="0.25">
      <c r="A14" s="95">
        <v>7</v>
      </c>
      <c r="B14" s="38" t="s">
        <v>92</v>
      </c>
      <c r="C14" s="96" t="s">
        <v>85</v>
      </c>
      <c r="D14" s="33">
        <v>269.29178635349632</v>
      </c>
      <c r="E14" s="45"/>
      <c r="F14" s="33">
        <v>156.66126453068958</v>
      </c>
      <c r="G14" s="45"/>
      <c r="H14" s="33">
        <v>52.511748967224101</v>
      </c>
      <c r="I14" s="45"/>
      <c r="J14" s="33">
        <v>36.251326977300643</v>
      </c>
      <c r="K14" s="45"/>
      <c r="L14" s="33">
        <v>14.197792113054158</v>
      </c>
      <c r="M14" s="45"/>
      <c r="N14" s="27">
        <f t="shared" ref="N14" si="2">N15+N16</f>
        <v>0</v>
      </c>
      <c r="O14" s="31" t="e">
        <f>SUM(#REF!+#REF!+D14+F14+H14)</f>
        <v>#REF!</v>
      </c>
      <c r="P14" s="31" t="e">
        <f>SUM(#REF!+#REF!+E14+G14+I14)</f>
        <v>#REF!</v>
      </c>
      <c r="Q14" s="31" t="e">
        <f>SUM(#REF!+#REF!+D14+F14+H14+J14+L14)</f>
        <v>#REF!</v>
      </c>
      <c r="R14" s="31" t="e">
        <f>SUM(#REF!+#REF!+E14+G14+I14+K14+M14)</f>
        <v>#REF!</v>
      </c>
      <c r="S14" s="28"/>
    </row>
    <row r="15" spans="1:19" hidden="1" x14ac:dyDescent="0.25">
      <c r="A15" s="94">
        <v>8</v>
      </c>
      <c r="B15" s="38" t="s">
        <v>93</v>
      </c>
      <c r="C15" s="96" t="s">
        <v>85</v>
      </c>
      <c r="D15" s="32">
        <v>232.77642119838006</v>
      </c>
      <c r="E15" s="44"/>
      <c r="F15" s="32">
        <v>143.21861082819333</v>
      </c>
      <c r="G15" s="44"/>
      <c r="H15" s="32">
        <v>42.904885988958235</v>
      </c>
      <c r="I15" s="44"/>
      <c r="J15" s="32">
        <v>32.148971519909836</v>
      </c>
      <c r="K15" s="44"/>
      <c r="L15" s="32">
        <v>13.767555988416158</v>
      </c>
      <c r="M15" s="44"/>
      <c r="N15" s="26">
        <f>'[1]Кредиты ИП 1'!I66+'[1]Кредиты ИП 1'!I113+'[1]Кредиты ИП 1'!I160+'[1]Кредиты ИП 1'!I206+'[1]Кредиты ИП 1'!I251</f>
        <v>0</v>
      </c>
      <c r="O15" s="31" t="e">
        <f>SUM(#REF!+#REF!+D15+F15+H15)</f>
        <v>#REF!</v>
      </c>
      <c r="P15" s="31" t="e">
        <f>SUM(#REF!+#REF!+E15+G15+I15)</f>
        <v>#REF!</v>
      </c>
      <c r="Q15" s="31" t="e">
        <f>SUM(#REF!+#REF!+D15+F15+H15+J15+L15)</f>
        <v>#REF!</v>
      </c>
      <c r="R15" s="31" t="e">
        <f>SUM(#REF!+#REF!+E15+G15+I15+K15+M15)</f>
        <v>#REF!</v>
      </c>
      <c r="S15" s="28"/>
    </row>
    <row r="16" spans="1:19" hidden="1" x14ac:dyDescent="0.25">
      <c r="A16" s="94">
        <v>5</v>
      </c>
      <c r="B16" s="49" t="s">
        <v>188</v>
      </c>
      <c r="C16" s="96" t="s">
        <v>85</v>
      </c>
      <c r="D16" s="32">
        <v>36.51536515511625</v>
      </c>
      <c r="E16" s="44"/>
      <c r="F16" s="32">
        <v>13.44265370249625</v>
      </c>
      <c r="G16" s="44"/>
      <c r="H16" s="32">
        <v>9.6068629782658661</v>
      </c>
      <c r="I16" s="44"/>
      <c r="J16" s="32">
        <v>4.1023554573908081</v>
      </c>
      <c r="K16" s="44"/>
      <c r="L16" s="32">
        <v>0.43023612463800004</v>
      </c>
      <c r="M16" s="44"/>
      <c r="N16" s="26">
        <f>'[1]Кредиты ИП 1'!I67+'[1]Кредиты ИП 1'!I114+'[1]Кредиты ИП 1'!I161+'[1]Кредиты ИП 1'!I207+'[1]Кредиты ИП 1'!I252</f>
        <v>0</v>
      </c>
      <c r="O16" s="31" t="e">
        <f>SUM(#REF!+#REF!+D16+F16+H16)</f>
        <v>#REF!</v>
      </c>
      <c r="P16" s="31" t="e">
        <f>SUM(#REF!+#REF!+E16+G16+I16)</f>
        <v>#REF!</v>
      </c>
      <c r="Q16" s="31" t="e">
        <f>SUM(#REF!+#REF!+D16+F16+H16+J16+L16)</f>
        <v>#REF!</v>
      </c>
      <c r="R16" s="31" t="e">
        <f>SUM(#REF!+#REF!+E16+G16+I16+K16+M16)</f>
        <v>#REF!</v>
      </c>
      <c r="S16" s="28"/>
    </row>
    <row r="17" spans="1:19" ht="15.75" hidden="1" customHeight="1" x14ac:dyDescent="0.25">
      <c r="A17" s="94">
        <v>8</v>
      </c>
      <c r="B17" s="41" t="s">
        <v>93</v>
      </c>
      <c r="C17" s="94" t="s">
        <v>85</v>
      </c>
      <c r="D17" s="32"/>
      <c r="E17" s="44"/>
      <c r="F17" s="32"/>
      <c r="G17" s="44"/>
      <c r="H17" s="32"/>
      <c r="I17" s="44"/>
      <c r="J17" s="32"/>
      <c r="K17" s="44"/>
      <c r="L17" s="32"/>
      <c r="M17" s="44"/>
      <c r="N17" s="26"/>
      <c r="O17" s="31" t="e">
        <f>SUM(#REF!+#REF!+D17+F17+H17)</f>
        <v>#REF!</v>
      </c>
      <c r="P17" s="31" t="e">
        <f>SUM(#REF!+#REF!+E17+G17+I17)</f>
        <v>#REF!</v>
      </c>
      <c r="Q17" s="31" t="e">
        <f>SUM(#REF!+#REF!+D17+F17+H17+J17+L17)</f>
        <v>#REF!</v>
      </c>
      <c r="R17" s="31" t="e">
        <f>SUM(#REF!+#REF!+E17+G17+I17+K17+M17)</f>
        <v>#REF!</v>
      </c>
      <c r="S17" s="28"/>
    </row>
    <row r="18" spans="1:19" ht="15.75" hidden="1" customHeight="1" x14ac:dyDescent="0.25">
      <c r="A18" s="94">
        <v>9</v>
      </c>
      <c r="B18" s="42" t="s">
        <v>94</v>
      </c>
      <c r="C18" s="94" t="s">
        <v>85</v>
      </c>
      <c r="D18" s="34"/>
      <c r="E18" s="46"/>
      <c r="F18" s="34"/>
      <c r="G18" s="46"/>
      <c r="H18" s="34"/>
      <c r="I18" s="46"/>
      <c r="J18" s="34"/>
      <c r="K18" s="46"/>
      <c r="L18" s="34"/>
      <c r="M18" s="46"/>
      <c r="N18" s="20"/>
      <c r="O18" s="31" t="e">
        <f>SUM(#REF!+#REF!+D18+F18+H18)</f>
        <v>#REF!</v>
      </c>
      <c r="P18" s="31" t="e">
        <f>SUM(#REF!+#REF!+E18+G18+I18)</f>
        <v>#REF!</v>
      </c>
      <c r="Q18" s="31" t="e">
        <f>SUM(#REF!+#REF!+D18+F18+H18+J18+L18)</f>
        <v>#REF!</v>
      </c>
      <c r="R18" s="31" t="e">
        <f>SUM(#REF!+#REF!+E18+G18+I18+K18+M18)</f>
        <v>#REF!</v>
      </c>
      <c r="S18" s="28"/>
    </row>
    <row r="19" spans="1:19" ht="26.25" hidden="1" x14ac:dyDescent="0.25">
      <c r="A19" s="94">
        <v>6</v>
      </c>
      <c r="B19" s="42" t="s">
        <v>95</v>
      </c>
      <c r="C19" s="94" t="s">
        <v>85</v>
      </c>
      <c r="D19" s="32">
        <f>D8</f>
        <v>7333.23</v>
      </c>
      <c r="E19" s="44"/>
      <c r="F19" s="32">
        <f>F8</f>
        <v>7701.56</v>
      </c>
      <c r="G19" s="44"/>
      <c r="H19" s="32">
        <f>H8</f>
        <v>6446.84</v>
      </c>
      <c r="I19" s="44"/>
      <c r="J19" s="32">
        <v>4.1023554573908081</v>
      </c>
      <c r="K19" s="44"/>
      <c r="L19" s="32">
        <v>0.43023612463800004</v>
      </c>
      <c r="M19" s="44"/>
      <c r="N19" s="26">
        <f>N16+N7</f>
        <v>0</v>
      </c>
      <c r="O19" s="31" t="e">
        <f>SUM(#REF!+#REF!+D19+F19+H19)</f>
        <v>#REF!</v>
      </c>
      <c r="P19" s="31" t="e">
        <f>SUM(#REF!+#REF!+E19+G19+I19)</f>
        <v>#REF!</v>
      </c>
      <c r="Q19" s="31" t="e">
        <f>SUM(#REF!+#REF!+D19+F19+H19+J19+L19)</f>
        <v>#REF!</v>
      </c>
      <c r="R19" s="31" t="e">
        <f>SUM(#REF!+#REF!+E19+G19+I19+K19+M19)</f>
        <v>#REF!</v>
      </c>
      <c r="S19" s="28"/>
    </row>
    <row r="20" spans="1:19" hidden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8"/>
      <c r="R20" s="28"/>
      <c r="S20" s="28"/>
    </row>
    <row r="21" spans="1:19" hidden="1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8"/>
      <c r="R21" s="28"/>
      <c r="S21" s="28"/>
    </row>
    <row r="22" spans="1:19" ht="15.75" hidden="1" customHeight="1" x14ac:dyDescent="0.25">
      <c r="A22" s="221" t="s">
        <v>8</v>
      </c>
      <c r="B22" s="221" t="s">
        <v>77</v>
      </c>
      <c r="C22" s="221" t="s">
        <v>78</v>
      </c>
      <c r="D22" s="227"/>
      <c r="E22" s="227"/>
      <c r="F22" s="227"/>
      <c r="G22" s="227"/>
      <c r="H22" s="227"/>
      <c r="I22" s="227"/>
      <c r="J22" s="227"/>
      <c r="K22" s="227"/>
      <c r="L22" s="227"/>
      <c r="M22" s="228"/>
      <c r="N22" s="215" t="s">
        <v>79</v>
      </c>
      <c r="O22" s="211" t="s">
        <v>79</v>
      </c>
      <c r="P22" s="212"/>
      <c r="Q22" s="207" t="s">
        <v>80</v>
      </c>
      <c r="R22" s="208"/>
      <c r="S22" s="29"/>
    </row>
    <row r="23" spans="1:19" ht="41.25" hidden="1" customHeight="1" x14ac:dyDescent="0.25">
      <c r="A23" s="222"/>
      <c r="B23" s="222"/>
      <c r="C23" s="222"/>
      <c r="D23" s="217" t="s">
        <v>26</v>
      </c>
      <c r="E23" s="218"/>
      <c r="F23" s="217" t="s">
        <v>27</v>
      </c>
      <c r="G23" s="218"/>
      <c r="H23" s="217" t="s">
        <v>52</v>
      </c>
      <c r="I23" s="218"/>
      <c r="J23" s="217" t="s">
        <v>81</v>
      </c>
      <c r="K23" s="218"/>
      <c r="L23" s="217" t="s">
        <v>82</v>
      </c>
      <c r="M23" s="218"/>
      <c r="N23" s="216"/>
      <c r="O23" s="213"/>
      <c r="P23" s="214"/>
      <c r="Q23" s="209"/>
      <c r="R23" s="210"/>
      <c r="S23" s="29"/>
    </row>
    <row r="24" spans="1:19" hidden="1" x14ac:dyDescent="0.25">
      <c r="A24" s="223"/>
      <c r="B24" s="223"/>
      <c r="C24" s="223"/>
      <c r="D24" s="35" t="s">
        <v>75</v>
      </c>
      <c r="E24" s="35" t="s">
        <v>76</v>
      </c>
      <c r="F24" s="35" t="s">
        <v>75</v>
      </c>
      <c r="G24" s="35" t="s">
        <v>76</v>
      </c>
      <c r="H24" s="35" t="s">
        <v>75</v>
      </c>
      <c r="I24" s="35" t="s">
        <v>76</v>
      </c>
      <c r="J24" s="35" t="s">
        <v>75</v>
      </c>
      <c r="K24" s="35" t="s">
        <v>76</v>
      </c>
      <c r="L24" s="35" t="s">
        <v>75</v>
      </c>
      <c r="M24" s="35" t="s">
        <v>76</v>
      </c>
      <c r="N24" s="35">
        <f t="shared" ref="N24" si="3">N25+N26</f>
        <v>44520.275999999998</v>
      </c>
      <c r="O24" s="35" t="s">
        <v>75</v>
      </c>
      <c r="P24" s="35" t="s">
        <v>76</v>
      </c>
      <c r="Q24" s="35" t="s">
        <v>75</v>
      </c>
      <c r="R24" s="35" t="s">
        <v>76</v>
      </c>
      <c r="S24" s="28"/>
    </row>
    <row r="25" spans="1:19" ht="18.75" hidden="1" customHeight="1" x14ac:dyDescent="0.25">
      <c r="A25" s="91">
        <v>1</v>
      </c>
      <c r="B25" s="91" t="s">
        <v>84</v>
      </c>
      <c r="C25" s="91" t="s">
        <v>85</v>
      </c>
      <c r="D25" s="31">
        <f>D26</f>
        <v>7284.74</v>
      </c>
      <c r="E25" s="43"/>
      <c r="F25" s="31">
        <f>F26</f>
        <v>7163.7240000000002</v>
      </c>
      <c r="G25" s="43"/>
      <c r="H25" s="31">
        <f>H26</f>
        <v>7811.674</v>
      </c>
      <c r="I25" s="43"/>
      <c r="J25" s="31">
        <v>0</v>
      </c>
      <c r="K25" s="43"/>
      <c r="L25" s="31">
        <v>0</v>
      </c>
      <c r="M25" s="43"/>
      <c r="N25" s="25">
        <f>SUM(D25:H25)</f>
        <v>22260.137999999999</v>
      </c>
      <c r="O25" s="31" t="e">
        <f>SUM(#REF!+#REF!+D25+F25+H25)</f>
        <v>#REF!</v>
      </c>
      <c r="P25" s="31" t="e">
        <f>SUM(#REF!+#REF!+E25+G25+I25)</f>
        <v>#REF!</v>
      </c>
      <c r="Q25" s="31" t="e">
        <f>SUM(#REF!+#REF!+D25+F25+H25+J25+L25)</f>
        <v>#REF!</v>
      </c>
      <c r="R25" s="31" t="e">
        <f>SUM(#REF!+#REF!+E25+G25+I25+K25+M25)</f>
        <v>#REF!</v>
      </c>
      <c r="S25" s="28"/>
    </row>
    <row r="26" spans="1:19" ht="25.5" hidden="1" x14ac:dyDescent="0.25">
      <c r="A26" s="94" t="s">
        <v>59</v>
      </c>
      <c r="B26" s="94" t="s">
        <v>86</v>
      </c>
      <c r="C26" s="94" t="s">
        <v>85</v>
      </c>
      <c r="D26" s="32">
        <v>7284.74</v>
      </c>
      <c r="E26" s="44"/>
      <c r="F26" s="32">
        <v>7163.7240000000002</v>
      </c>
      <c r="G26" s="44"/>
      <c r="H26" s="32">
        <v>7811.674</v>
      </c>
      <c r="I26" s="44"/>
      <c r="J26" s="32">
        <v>0</v>
      </c>
      <c r="K26" s="44"/>
      <c r="L26" s="32">
        <v>0</v>
      </c>
      <c r="M26" s="44"/>
      <c r="N26" s="25">
        <f>SUM(D26:H26)</f>
        <v>22260.137999999999</v>
      </c>
      <c r="O26" s="31" t="e">
        <f>SUM(#REF!+#REF!+D26+F26+H26)</f>
        <v>#REF!</v>
      </c>
      <c r="P26" s="31" t="e">
        <f>SUM(#REF!+#REF!+E26+G26+I26)</f>
        <v>#REF!</v>
      </c>
      <c r="Q26" s="31" t="e">
        <f>SUM(#REF!+#REF!+D26+F26+H26+J26+L26)</f>
        <v>#REF!</v>
      </c>
      <c r="R26" s="31" t="e">
        <f>SUM(#REF!+#REF!+E26+G26+I26+K26+M26)</f>
        <v>#REF!</v>
      </c>
      <c r="S26" s="28"/>
    </row>
    <row r="27" spans="1:19" ht="15.75" hidden="1" customHeight="1" x14ac:dyDescent="0.25">
      <c r="A27" s="94" t="s">
        <v>61</v>
      </c>
      <c r="B27" s="94" t="s">
        <v>96</v>
      </c>
      <c r="C27" s="94" t="s">
        <v>85</v>
      </c>
      <c r="D27" s="32"/>
      <c r="E27" s="44"/>
      <c r="F27" s="32"/>
      <c r="G27" s="44"/>
      <c r="H27" s="32"/>
      <c r="I27" s="44"/>
      <c r="J27" s="32"/>
      <c r="K27" s="44"/>
      <c r="L27" s="32"/>
      <c r="M27" s="44"/>
      <c r="N27" s="25">
        <f>SUM(D27:H27)</f>
        <v>0</v>
      </c>
      <c r="O27" s="31" t="e">
        <f>SUM(#REF!+#REF!+D27+F27+H27)</f>
        <v>#REF!</v>
      </c>
      <c r="P27" s="31" t="e">
        <f>SUM(#REF!+#REF!+E27+G27+I27)</f>
        <v>#REF!</v>
      </c>
      <c r="Q27" s="31" t="e">
        <f>SUM(#REF!+#REF!+D27+F27+H27+J27+L27)</f>
        <v>#REF!</v>
      </c>
      <c r="R27" s="31" t="e">
        <f>SUM(#REF!+#REF!+E27+G27+I27+K27+M27)</f>
        <v>#REF!</v>
      </c>
      <c r="S27" s="28"/>
    </row>
    <row r="28" spans="1:19" ht="15.75" hidden="1" customHeight="1" x14ac:dyDescent="0.25">
      <c r="A28" s="95">
        <v>2</v>
      </c>
      <c r="B28" s="95" t="s">
        <v>97</v>
      </c>
      <c r="C28" s="94" t="s">
        <v>85</v>
      </c>
      <c r="D28" s="30"/>
      <c r="E28" s="48"/>
      <c r="F28" s="30"/>
      <c r="G28" s="48"/>
      <c r="H28" s="30"/>
      <c r="I28" s="48"/>
      <c r="J28" s="30"/>
      <c r="K28" s="48"/>
      <c r="L28" s="30"/>
      <c r="M28" s="48"/>
      <c r="N28" s="25">
        <f>SUM(D28:H28)</f>
        <v>0</v>
      </c>
      <c r="O28" s="31" t="e">
        <f>SUM(#REF!+#REF!+D28+F28+H28)</f>
        <v>#REF!</v>
      </c>
      <c r="P28" s="31" t="e">
        <f>SUM(#REF!+#REF!+E28+G28+I28)</f>
        <v>#REF!</v>
      </c>
      <c r="Q28" s="31" t="e">
        <f>SUM(#REF!+#REF!+D28+F28+H28+J28+L28)</f>
        <v>#REF!</v>
      </c>
      <c r="R28" s="31" t="e">
        <f>SUM(#REF!+#REF!+E28+G28+I28+K28+M28)</f>
        <v>#REF!</v>
      </c>
      <c r="S28" s="28"/>
    </row>
    <row r="29" spans="1:19" ht="25.5" hidden="1" x14ac:dyDescent="0.25">
      <c r="A29" s="94">
        <v>2</v>
      </c>
      <c r="B29" s="49" t="s">
        <v>87</v>
      </c>
      <c r="C29" s="94" t="s">
        <v>85</v>
      </c>
      <c r="D29" s="32">
        <v>0</v>
      </c>
      <c r="E29" s="44"/>
      <c r="F29" s="32">
        <v>0</v>
      </c>
      <c r="G29" s="44"/>
      <c r="H29" s="32">
        <v>0</v>
      </c>
      <c r="I29" s="44"/>
      <c r="J29" s="32">
        <v>0</v>
      </c>
      <c r="K29" s="44"/>
      <c r="L29" s="32">
        <v>0</v>
      </c>
      <c r="M29" s="44"/>
      <c r="N29" s="25">
        <v>0</v>
      </c>
      <c r="O29" s="31" t="e">
        <f>SUM(#REF!+#REF!+D29+F29+H29)</f>
        <v>#REF!</v>
      </c>
      <c r="P29" s="31" t="e">
        <f>SUM(#REF!+#REF!+E29+G29+I29)</f>
        <v>#REF!</v>
      </c>
      <c r="Q29" s="31" t="e">
        <f>SUM(#REF!+#REF!+D29+F29+H29+J29+L29)</f>
        <v>#REF!</v>
      </c>
      <c r="R29" s="31" t="e">
        <f>SUM(#REF!+#REF!+E29+G29+I29+K29+M29)</f>
        <v>#REF!</v>
      </c>
      <c r="S29" s="28"/>
    </row>
    <row r="30" spans="1:19" hidden="1" x14ac:dyDescent="0.25">
      <c r="A30" s="94">
        <v>3</v>
      </c>
      <c r="B30" s="94" t="s">
        <v>98</v>
      </c>
      <c r="C30" s="94" t="s">
        <v>85</v>
      </c>
      <c r="D30" s="32">
        <v>16.55</v>
      </c>
      <c r="E30" s="44"/>
      <c r="F30" s="32">
        <v>16.09</v>
      </c>
      <c r="G30" s="44"/>
      <c r="H30" s="32">
        <v>28.52</v>
      </c>
      <c r="I30" s="44"/>
      <c r="J30" s="32">
        <v>0</v>
      </c>
      <c r="K30" s="44"/>
      <c r="L30" s="32">
        <v>0</v>
      </c>
      <c r="M30" s="44"/>
      <c r="N30" s="25">
        <f>SUM(D30:H30)</f>
        <v>61.16</v>
      </c>
      <c r="O30" s="31" t="e">
        <f>SUM(#REF!+#REF!+D30+F30+H30)</f>
        <v>#REF!</v>
      </c>
      <c r="P30" s="31" t="e">
        <f>SUM(#REF!+#REF!+E30+G30+I30)</f>
        <v>#REF!</v>
      </c>
      <c r="Q30" s="31" t="e">
        <f>SUM(#REF!+#REF!+D30+F30+H30+J30+L30)</f>
        <v>#REF!</v>
      </c>
      <c r="R30" s="31" t="e">
        <f>SUM(#REF!+#REF!+E30+G30+I30+K30+M30)</f>
        <v>#REF!</v>
      </c>
      <c r="S30" s="28"/>
    </row>
    <row r="31" spans="1:19" ht="25.5" hidden="1" x14ac:dyDescent="0.25">
      <c r="A31" s="94">
        <v>4</v>
      </c>
      <c r="B31" s="49" t="s">
        <v>99</v>
      </c>
      <c r="C31" s="94" t="s">
        <v>85</v>
      </c>
      <c r="D31" s="32">
        <f>D26</f>
        <v>7284.74</v>
      </c>
      <c r="E31" s="44"/>
      <c r="F31" s="32">
        <f>F26</f>
        <v>7163.7240000000002</v>
      </c>
      <c r="G31" s="44"/>
      <c r="H31" s="32">
        <f>H26</f>
        <v>7811.674</v>
      </c>
      <c r="I31" s="44"/>
      <c r="J31" s="32">
        <v>0</v>
      </c>
      <c r="K31" s="44"/>
      <c r="L31" s="32">
        <v>0</v>
      </c>
      <c r="M31" s="44"/>
      <c r="N31" s="25">
        <f>SUM(D31:H31)</f>
        <v>22260.137999999999</v>
      </c>
      <c r="O31" s="31" t="e">
        <f>SUM(#REF!+#REF!+D31+F31+H31)</f>
        <v>#REF!</v>
      </c>
      <c r="P31" s="31" t="e">
        <f>SUM(#REF!+#REF!+E31+G31+I31)</f>
        <v>#REF!</v>
      </c>
      <c r="Q31" s="31" t="e">
        <f>SUM(#REF!+#REF!+D31+F31+H31+J31+L31)</f>
        <v>#REF!</v>
      </c>
      <c r="R31" s="31" t="e">
        <f>SUM(#REF!+#REF!+E31+G31+I31+K31+M31)</f>
        <v>#REF!</v>
      </c>
      <c r="S31" s="28"/>
    </row>
    <row r="32" spans="1:19" hidden="1" x14ac:dyDescent="0.25">
      <c r="A32" s="94">
        <v>5</v>
      </c>
      <c r="B32" s="49" t="s">
        <v>188</v>
      </c>
      <c r="C32" s="94" t="s">
        <v>85</v>
      </c>
      <c r="D32" s="32">
        <v>144.24868096521715</v>
      </c>
      <c r="E32" s="44"/>
      <c r="F32" s="32">
        <v>189.3624240892168</v>
      </c>
      <c r="G32" s="44"/>
      <c r="H32" s="32">
        <v>143.92209102586699</v>
      </c>
      <c r="I32" s="44"/>
      <c r="J32" s="32">
        <v>46.87250033033331</v>
      </c>
      <c r="K32" s="44"/>
      <c r="L32" s="32">
        <v>4.3636833537849213</v>
      </c>
      <c r="M32" s="44"/>
      <c r="N32" s="25">
        <f>SUM(D32:H32)</f>
        <v>477.53319608030097</v>
      </c>
      <c r="O32" s="31" t="e">
        <f>SUM(#REF!+#REF!+D32+F32+H32)</f>
        <v>#REF!</v>
      </c>
      <c r="P32" s="31" t="e">
        <f>SUM(#REF!+#REF!+E32+G32+I32)</f>
        <v>#REF!</v>
      </c>
      <c r="Q32" s="31" t="e">
        <f>SUM(#REF!+#REF!+D32+F32+H32+J32+L32)</f>
        <v>#REF!</v>
      </c>
      <c r="R32" s="31" t="e">
        <f>SUM(#REF!+#REF!+E32+G32+I32+K32+M32)</f>
        <v>#REF!</v>
      </c>
      <c r="S32" s="28"/>
    </row>
    <row r="33" spans="1:19" ht="25.5" hidden="1" x14ac:dyDescent="0.25">
      <c r="A33" s="94">
        <v>6</v>
      </c>
      <c r="B33" s="49" t="s">
        <v>95</v>
      </c>
      <c r="C33" s="94" t="s">
        <v>85</v>
      </c>
      <c r="D33" s="32">
        <f>D26</f>
        <v>7284.74</v>
      </c>
      <c r="E33" s="44"/>
      <c r="F33" s="32">
        <f>F26</f>
        <v>7163.7240000000002</v>
      </c>
      <c r="G33" s="44"/>
      <c r="H33" s="32">
        <f>H26</f>
        <v>7811.674</v>
      </c>
      <c r="I33" s="44"/>
      <c r="J33" s="32">
        <v>46.87250033033331</v>
      </c>
      <c r="K33" s="44"/>
      <c r="L33" s="32">
        <v>4.3636833537849213</v>
      </c>
      <c r="M33" s="44"/>
      <c r="N33" s="25">
        <f>SUM(D33:H33)</f>
        <v>22260.137999999999</v>
      </c>
      <c r="O33" s="31" t="e">
        <f>SUM(#REF!+#REF!+D33+F33+H33)</f>
        <v>#REF!</v>
      </c>
      <c r="P33" s="31" t="e">
        <f>SUM(#REF!+#REF!+E33+G33+I33)</f>
        <v>#REF!</v>
      </c>
      <c r="Q33" s="31" t="e">
        <f>SUM(#REF!+#REF!+D33+F33+H33+J33+L33)</f>
        <v>#REF!</v>
      </c>
      <c r="R33" s="31" t="e">
        <f>SUM(#REF!+#REF!+E33+G33+I33+K33+M33)</f>
        <v>#REF!</v>
      </c>
      <c r="S33" s="28"/>
    </row>
    <row r="34" spans="1:19" hidden="1" x14ac:dyDescent="0.25"/>
    <row r="35" spans="1:19" hidden="1" x14ac:dyDescent="0.25"/>
    <row r="37" spans="1:19" ht="15.75" customHeight="1" x14ac:dyDescent="0.25">
      <c r="A37" s="230" t="s">
        <v>8</v>
      </c>
      <c r="B37" s="231" t="s">
        <v>100</v>
      </c>
      <c r="C37" s="221" t="s">
        <v>78</v>
      </c>
      <c r="D37" s="230"/>
      <c r="E37" s="230"/>
      <c r="F37" s="230"/>
      <c r="G37" s="230"/>
      <c r="H37" s="230"/>
      <c r="I37" s="230"/>
    </row>
    <row r="38" spans="1:19" x14ac:dyDescent="0.25">
      <c r="A38" s="230"/>
      <c r="B38" s="231"/>
      <c r="C38" s="222"/>
      <c r="D38" s="232" t="s">
        <v>26</v>
      </c>
      <c r="E38" s="232"/>
      <c r="F38" s="232" t="s">
        <v>27</v>
      </c>
      <c r="G38" s="232"/>
      <c r="H38" s="232" t="s">
        <v>52</v>
      </c>
      <c r="I38" s="232"/>
    </row>
    <row r="39" spans="1:19" x14ac:dyDescent="0.25">
      <c r="A39" s="230"/>
      <c r="B39" s="231"/>
      <c r="C39" s="223"/>
      <c r="D39" s="35" t="s">
        <v>75</v>
      </c>
      <c r="E39" s="35" t="s">
        <v>76</v>
      </c>
      <c r="F39" s="35" t="s">
        <v>75</v>
      </c>
      <c r="G39" s="35" t="s">
        <v>76</v>
      </c>
      <c r="H39" s="35" t="s">
        <v>75</v>
      </c>
      <c r="I39" s="35" t="s">
        <v>76</v>
      </c>
    </row>
    <row r="40" spans="1:19" x14ac:dyDescent="0.25">
      <c r="A40" s="90">
        <v>1</v>
      </c>
      <c r="B40" s="90">
        <v>2</v>
      </c>
      <c r="C40" s="91">
        <v>3</v>
      </c>
      <c r="D40" s="90">
        <v>8</v>
      </c>
      <c r="E40" s="91">
        <v>9</v>
      </c>
      <c r="F40" s="90">
        <v>10</v>
      </c>
      <c r="G40" s="90">
        <v>11</v>
      </c>
      <c r="H40" s="91">
        <v>12</v>
      </c>
      <c r="I40" s="90">
        <v>13</v>
      </c>
    </row>
    <row r="41" spans="1:19" x14ac:dyDescent="0.25">
      <c r="A41" s="90">
        <v>1</v>
      </c>
      <c r="B41" s="51" t="s">
        <v>101</v>
      </c>
      <c r="C41" s="94" t="s">
        <v>85</v>
      </c>
      <c r="D41" s="53"/>
      <c r="E41" s="44"/>
      <c r="F41" s="53"/>
      <c r="G41" s="44"/>
      <c r="H41" s="53"/>
      <c r="I41" s="44"/>
    </row>
    <row r="42" spans="1:19" x14ac:dyDescent="0.25">
      <c r="A42" s="90" t="s">
        <v>102</v>
      </c>
      <c r="B42" s="51" t="s">
        <v>103</v>
      </c>
      <c r="C42" s="94" t="s">
        <v>85</v>
      </c>
      <c r="D42" s="44"/>
      <c r="E42" s="44"/>
      <c r="F42" s="44"/>
      <c r="G42" s="44"/>
      <c r="H42" s="44"/>
      <c r="I42" s="44"/>
    </row>
    <row r="43" spans="1:19" ht="31.5" x14ac:dyDescent="0.25">
      <c r="A43" s="90" t="s">
        <v>104</v>
      </c>
      <c r="B43" s="51" t="s">
        <v>105</v>
      </c>
      <c r="C43" s="94" t="s">
        <v>85</v>
      </c>
      <c r="D43" s="44"/>
      <c r="E43" s="44"/>
      <c r="F43" s="44"/>
      <c r="G43" s="44"/>
      <c r="H43" s="44"/>
      <c r="I43" s="48"/>
    </row>
    <row r="44" spans="1:19" ht="31.5" x14ac:dyDescent="0.25">
      <c r="A44" s="90" t="s">
        <v>106</v>
      </c>
      <c r="B44" s="51" t="s">
        <v>107</v>
      </c>
      <c r="C44" s="94" t="s">
        <v>85</v>
      </c>
      <c r="D44" s="44">
        <v>47470.96</v>
      </c>
      <c r="E44" s="44"/>
      <c r="F44" s="44">
        <v>97666.76</v>
      </c>
      <c r="G44" s="44"/>
      <c r="H44" s="44">
        <v>46385.824999999997</v>
      </c>
      <c r="I44" s="44"/>
    </row>
    <row r="45" spans="1:19" ht="31.5" x14ac:dyDescent="0.25">
      <c r="A45" s="90" t="s">
        <v>108</v>
      </c>
      <c r="B45" s="51" t="s">
        <v>109</v>
      </c>
      <c r="C45" s="94" t="s">
        <v>85</v>
      </c>
      <c r="D45" s="44"/>
      <c r="E45" s="44"/>
      <c r="F45" s="44"/>
      <c r="G45" s="44"/>
      <c r="H45" s="44"/>
      <c r="I45" s="44"/>
    </row>
    <row r="46" spans="1:19" x14ac:dyDescent="0.25">
      <c r="A46" s="90">
        <v>2</v>
      </c>
      <c r="B46" s="51" t="s">
        <v>110</v>
      </c>
      <c r="C46" s="94" t="s">
        <v>85</v>
      </c>
      <c r="D46" s="44"/>
      <c r="E46" s="44"/>
      <c r="F46" s="44"/>
      <c r="G46" s="44"/>
      <c r="H46" s="44"/>
      <c r="I46" s="44"/>
    </row>
    <row r="47" spans="1:19" x14ac:dyDescent="0.25">
      <c r="A47" s="90" t="s">
        <v>111</v>
      </c>
      <c r="B47" s="51" t="s">
        <v>112</v>
      </c>
      <c r="C47" s="94" t="s">
        <v>85</v>
      </c>
      <c r="D47" s="45"/>
      <c r="E47" s="45"/>
      <c r="F47" s="45"/>
      <c r="G47" s="45"/>
      <c r="H47" s="45"/>
      <c r="I47" s="45"/>
    </row>
    <row r="48" spans="1:19" x14ac:dyDescent="0.25">
      <c r="A48" s="52"/>
      <c r="B48" s="51" t="s">
        <v>113</v>
      </c>
      <c r="C48" s="94" t="s">
        <v>85</v>
      </c>
      <c r="D48" s="45"/>
      <c r="E48" s="45"/>
      <c r="F48" s="45"/>
      <c r="G48" s="45"/>
      <c r="H48" s="45" t="s">
        <v>200</v>
      </c>
      <c r="I48" s="44"/>
    </row>
    <row r="49" spans="1:9" x14ac:dyDescent="0.25">
      <c r="A49" s="90" t="s">
        <v>114</v>
      </c>
      <c r="B49" s="51" t="s">
        <v>115</v>
      </c>
      <c r="C49" s="94" t="s">
        <v>85</v>
      </c>
      <c r="D49" s="44"/>
      <c r="E49" s="44"/>
      <c r="F49" s="44"/>
      <c r="G49" s="44"/>
      <c r="H49" s="44"/>
      <c r="I49" s="44"/>
    </row>
    <row r="50" spans="1:9" x14ac:dyDescent="0.25">
      <c r="A50" s="90" t="s">
        <v>116</v>
      </c>
      <c r="B50" s="51" t="s">
        <v>117</v>
      </c>
      <c r="C50" s="94" t="s">
        <v>85</v>
      </c>
      <c r="D50" s="44"/>
      <c r="E50" s="44"/>
      <c r="F50" s="44"/>
      <c r="G50" s="44"/>
      <c r="H50" s="44"/>
      <c r="I50" s="44"/>
    </row>
    <row r="51" spans="1:9" x14ac:dyDescent="0.25">
      <c r="A51" s="90">
        <v>3</v>
      </c>
      <c r="B51" s="51" t="s">
        <v>118</v>
      </c>
      <c r="C51" s="94" t="s">
        <v>85</v>
      </c>
      <c r="D51" s="44"/>
      <c r="E51" s="44"/>
      <c r="F51" s="44"/>
      <c r="G51" s="44"/>
      <c r="H51" s="44"/>
      <c r="I51" s="44"/>
    </row>
    <row r="52" spans="1:9" ht="31.5" x14ac:dyDescent="0.25">
      <c r="A52" s="90">
        <v>4</v>
      </c>
      <c r="B52" s="51" t="s">
        <v>119</v>
      </c>
      <c r="C52" s="94" t="s">
        <v>85</v>
      </c>
      <c r="D52" s="44"/>
      <c r="E52" s="44"/>
      <c r="F52" s="44"/>
      <c r="G52" s="44"/>
      <c r="H52" s="44"/>
      <c r="I52" s="44"/>
    </row>
    <row r="53" spans="1:9" x14ac:dyDescent="0.25">
      <c r="A53" s="90">
        <v>5</v>
      </c>
      <c r="B53" s="51" t="s">
        <v>120</v>
      </c>
      <c r="C53" s="94" t="s">
        <v>85</v>
      </c>
      <c r="D53" s="44">
        <f>D44+D43</f>
        <v>47470.96</v>
      </c>
      <c r="E53" s="44"/>
      <c r="F53" s="44">
        <f>F44+F43</f>
        <v>97666.76</v>
      </c>
      <c r="G53" s="44"/>
      <c r="H53" s="44">
        <f>H44+H43</f>
        <v>46385.824999999997</v>
      </c>
      <c r="I53" s="44"/>
    </row>
    <row r="56" spans="1:9" ht="15.75" customHeight="1" x14ac:dyDescent="0.25">
      <c r="A56" s="229" t="s">
        <v>137</v>
      </c>
      <c r="B56" s="229"/>
      <c r="C56" s="187"/>
      <c r="D56" s="189" t="s">
        <v>383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M25:M33" name="Диапазон15_1"/>
    <protectedRange sqref="K25:K33" name="Диапазон14_1"/>
    <protectedRange sqref="I25:I33" name="Диапазон13_1"/>
    <protectedRange sqref="G25:G33" name="Диапазон12_1"/>
    <protectedRange sqref="G25:G33" name="Диапазон11_1"/>
    <protectedRange sqref="E25:E33" name="Диапазон10_1"/>
    <protectedRange sqref="D41:I53" name="Диапазон8_1"/>
    <protectedRange sqref="M7:M19" name="Диапазон7_1"/>
    <protectedRange sqref="K7:K19" name="Диапазон6_1"/>
    <protectedRange sqref="I7:I19" name="Диапазон5_1"/>
    <protectedRange sqref="G7:G19" name="Диапазон4_1"/>
    <protectedRange sqref="E7:E19" name="Диапазон3_1"/>
    <protectedRange sqref="D41:I53" name="Диапазон16_1"/>
    <protectedRange sqref="C56" name="Диапазон18_1_1"/>
    <protectedRange sqref="C56" name="Диапазон2_1_1_1"/>
  </protectedRanges>
  <mergeCells count="34">
    <mergeCell ref="A56:B56"/>
    <mergeCell ref="D37:I37"/>
    <mergeCell ref="A37:A39"/>
    <mergeCell ref="B37:B39"/>
    <mergeCell ref="D38:E38"/>
    <mergeCell ref="C37:C39"/>
    <mergeCell ref="F38:G38"/>
    <mergeCell ref="H38:I38"/>
    <mergeCell ref="O1:R1"/>
    <mergeCell ref="A2:Q2"/>
    <mergeCell ref="B22:B24"/>
    <mergeCell ref="C22:C24"/>
    <mergeCell ref="B4:B6"/>
    <mergeCell ref="H1:L1"/>
    <mergeCell ref="A4:A6"/>
    <mergeCell ref="C4:C6"/>
    <mergeCell ref="D5:E5"/>
    <mergeCell ref="D4:N4"/>
    <mergeCell ref="F5:G5"/>
    <mergeCell ref="H5:I5"/>
    <mergeCell ref="J5:K5"/>
    <mergeCell ref="L5:M5"/>
    <mergeCell ref="D22:M22"/>
    <mergeCell ref="A22:A24"/>
    <mergeCell ref="H23:I23"/>
    <mergeCell ref="F23:G23"/>
    <mergeCell ref="D23:E23"/>
    <mergeCell ref="L23:M23"/>
    <mergeCell ref="J23:K23"/>
    <mergeCell ref="Q4:R5"/>
    <mergeCell ref="O4:P5"/>
    <mergeCell ref="Q22:R23"/>
    <mergeCell ref="O22:P23"/>
    <mergeCell ref="N22:N23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5"/>
  <sheetViews>
    <sheetView zoomScale="50" zoomScaleNormal="50" workbookViewId="0">
      <selection activeCell="B36" sqref="B36"/>
    </sheetView>
  </sheetViews>
  <sheetFormatPr defaultColWidth="9.140625" defaultRowHeight="15.75" x14ac:dyDescent="0.25"/>
  <cols>
    <col min="1" max="1" width="9.140625" style="2"/>
    <col min="2" max="2" width="24.7109375" style="2" customWidth="1"/>
    <col min="3" max="4" width="12.5703125" style="85" customWidth="1"/>
    <col min="5" max="5" width="16.7109375" style="85" customWidth="1"/>
    <col min="6" max="6" width="17.28515625" style="85" customWidth="1"/>
    <col min="7" max="7" width="21.85546875" style="85" customWidth="1"/>
    <col min="8" max="8" width="13.28515625" style="2" customWidth="1"/>
    <col min="9" max="9" width="9.140625" style="2"/>
    <col min="10" max="10" width="16.28515625" style="2" customWidth="1"/>
    <col min="11" max="11" width="15" style="2" customWidth="1"/>
    <col min="12" max="12" width="20.28515625" style="2" customWidth="1"/>
    <col min="13" max="13" width="11.7109375" style="2" customWidth="1"/>
    <col min="14" max="14" width="9.140625" style="2"/>
    <col min="15" max="15" width="16.7109375" style="2" customWidth="1"/>
    <col min="16" max="16" width="16.140625" style="2" customWidth="1"/>
    <col min="17" max="17" width="14.5703125" style="2" customWidth="1"/>
    <col min="18" max="18" width="36.42578125" style="2" customWidth="1"/>
    <col min="19" max="19" width="36.85546875" style="2" customWidth="1"/>
    <col min="20" max="20" width="31.85546875" style="2" customWidth="1"/>
    <col min="21" max="21" width="32.28515625" style="2" customWidth="1"/>
    <col min="22" max="22" width="34" style="2" customWidth="1"/>
    <col min="23" max="23" width="34.7109375" style="2" customWidth="1"/>
    <col min="24" max="16384" width="9.140625" style="2"/>
  </cols>
  <sheetData>
    <row r="1" spans="1:23" x14ac:dyDescent="0.25">
      <c r="U1" s="241" t="s">
        <v>190</v>
      </c>
      <c r="V1" s="241"/>
      <c r="W1" s="241"/>
    </row>
    <row r="2" spans="1:23" x14ac:dyDescent="0.25">
      <c r="U2" s="8"/>
      <c r="V2" s="8"/>
      <c r="W2" s="8"/>
    </row>
    <row r="3" spans="1:23" ht="36.75" customHeight="1" x14ac:dyDescent="0.25">
      <c r="A3" s="242" t="s">
        <v>195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</row>
    <row r="5" spans="1:23" ht="15.75" customHeight="1" x14ac:dyDescent="0.25">
      <c r="A5" s="233" t="s">
        <v>8</v>
      </c>
      <c r="B5" s="244" t="s">
        <v>34</v>
      </c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39" t="s">
        <v>202</v>
      </c>
      <c r="S5" s="239"/>
      <c r="T5" s="239"/>
      <c r="U5" s="239"/>
      <c r="V5" s="239"/>
      <c r="W5" s="240"/>
    </row>
    <row r="6" spans="1:23" ht="15.75" customHeight="1" x14ac:dyDescent="0.25">
      <c r="A6" s="243"/>
      <c r="B6" s="245"/>
      <c r="C6" s="235" t="s">
        <v>26</v>
      </c>
      <c r="D6" s="236"/>
      <c r="E6" s="236"/>
      <c r="F6" s="236"/>
      <c r="G6" s="237"/>
      <c r="H6" s="235" t="s">
        <v>27</v>
      </c>
      <c r="I6" s="236"/>
      <c r="J6" s="236"/>
      <c r="K6" s="236"/>
      <c r="L6" s="237"/>
      <c r="M6" s="238" t="s">
        <v>52</v>
      </c>
      <c r="N6" s="238"/>
      <c r="O6" s="238"/>
      <c r="P6" s="238"/>
      <c r="Q6" s="238"/>
      <c r="R6" s="238" t="s">
        <v>26</v>
      </c>
      <c r="S6" s="238"/>
      <c r="T6" s="238" t="s">
        <v>27</v>
      </c>
      <c r="U6" s="238"/>
      <c r="V6" s="238" t="s">
        <v>52</v>
      </c>
      <c r="W6" s="238"/>
    </row>
    <row r="7" spans="1:23" ht="15.75" customHeight="1" x14ac:dyDescent="0.25">
      <c r="A7" s="243"/>
      <c r="B7" s="245"/>
      <c r="C7" s="233" t="s">
        <v>24</v>
      </c>
      <c r="D7" s="233" t="s">
        <v>25</v>
      </c>
      <c r="E7" s="235" t="s">
        <v>50</v>
      </c>
      <c r="F7" s="236"/>
      <c r="G7" s="237"/>
      <c r="H7" s="238" t="s">
        <v>24</v>
      </c>
      <c r="I7" s="238" t="s">
        <v>25</v>
      </c>
      <c r="J7" s="238" t="s">
        <v>50</v>
      </c>
      <c r="K7" s="238"/>
      <c r="L7" s="238"/>
      <c r="M7" s="233" t="s">
        <v>24</v>
      </c>
      <c r="N7" s="233" t="s">
        <v>25</v>
      </c>
      <c r="O7" s="238" t="s">
        <v>50</v>
      </c>
      <c r="P7" s="238"/>
      <c r="Q7" s="238"/>
      <c r="R7" s="1"/>
      <c r="S7" s="1"/>
      <c r="T7" s="1"/>
      <c r="U7" s="1"/>
      <c r="V7" s="1"/>
      <c r="W7" s="1"/>
    </row>
    <row r="8" spans="1:23" ht="130.15" customHeight="1" x14ac:dyDescent="0.25">
      <c r="A8" s="234"/>
      <c r="B8" s="246"/>
      <c r="C8" s="234"/>
      <c r="D8" s="234"/>
      <c r="E8" s="84" t="s">
        <v>47</v>
      </c>
      <c r="F8" s="84" t="s">
        <v>48</v>
      </c>
      <c r="G8" s="84" t="s">
        <v>49</v>
      </c>
      <c r="H8" s="238"/>
      <c r="I8" s="238"/>
      <c r="J8" s="1" t="s">
        <v>47</v>
      </c>
      <c r="K8" s="1" t="s">
        <v>48</v>
      </c>
      <c r="L8" s="1" t="s">
        <v>49</v>
      </c>
      <c r="M8" s="234"/>
      <c r="N8" s="234"/>
      <c r="O8" s="1" t="s">
        <v>47</v>
      </c>
      <c r="P8" s="1" t="s">
        <v>48</v>
      </c>
      <c r="Q8" s="1" t="s">
        <v>49</v>
      </c>
      <c r="R8" s="1" t="s">
        <v>24</v>
      </c>
      <c r="S8" s="1" t="s">
        <v>25</v>
      </c>
      <c r="T8" s="1" t="s">
        <v>24</v>
      </c>
      <c r="U8" s="1" t="s">
        <v>25</v>
      </c>
      <c r="V8" s="1" t="s">
        <v>24</v>
      </c>
      <c r="W8" s="1" t="s">
        <v>25</v>
      </c>
    </row>
    <row r="9" spans="1:23" ht="141.75" x14ac:dyDescent="0.25">
      <c r="A9" s="6">
        <v>1</v>
      </c>
      <c r="B9" s="122" t="s">
        <v>201</v>
      </c>
      <c r="C9" s="105">
        <v>10495.81</v>
      </c>
      <c r="D9" s="105"/>
      <c r="E9" s="83" t="s">
        <v>182</v>
      </c>
      <c r="F9" s="83" t="s">
        <v>182</v>
      </c>
      <c r="G9" s="122" t="s">
        <v>204</v>
      </c>
      <c r="H9" s="1"/>
      <c r="I9" s="1"/>
      <c r="J9" s="1"/>
      <c r="K9" s="1"/>
      <c r="L9" s="1"/>
      <c r="M9" s="1"/>
      <c r="N9" s="1"/>
      <c r="O9" s="1"/>
      <c r="P9" s="1"/>
      <c r="Q9" s="1"/>
      <c r="R9" s="102" t="s">
        <v>183</v>
      </c>
      <c r="S9" s="102" t="s">
        <v>183</v>
      </c>
      <c r="T9" s="1"/>
      <c r="U9" s="1"/>
      <c r="V9" s="1"/>
      <c r="W9" s="1"/>
    </row>
    <row r="10" spans="1:23" s="85" customFormat="1" ht="141.75" x14ac:dyDescent="0.25">
      <c r="A10" s="105">
        <v>2</v>
      </c>
      <c r="B10" s="122" t="s">
        <v>203</v>
      </c>
      <c r="C10" s="106">
        <v>8044.8</v>
      </c>
      <c r="D10" s="106"/>
      <c r="E10" s="83" t="s">
        <v>182</v>
      </c>
      <c r="F10" s="83" t="s">
        <v>182</v>
      </c>
      <c r="G10" s="122" t="s">
        <v>205</v>
      </c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 t="s">
        <v>183</v>
      </c>
      <c r="S10" s="102" t="s">
        <v>183</v>
      </c>
      <c r="T10" s="102"/>
      <c r="U10" s="102"/>
      <c r="V10" s="102"/>
      <c r="W10" s="102"/>
    </row>
    <row r="11" spans="1:23" s="85" customFormat="1" ht="141.75" x14ac:dyDescent="0.25">
      <c r="A11" s="118">
        <v>3</v>
      </c>
      <c r="B11" s="117" t="s">
        <v>206</v>
      </c>
      <c r="C11" s="119">
        <v>13902.7</v>
      </c>
      <c r="D11" s="119"/>
      <c r="E11" s="120" t="s">
        <v>182</v>
      </c>
      <c r="F11" s="120" t="s">
        <v>182</v>
      </c>
      <c r="G11" s="117" t="s">
        <v>208</v>
      </c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 t="s">
        <v>183</v>
      </c>
      <c r="S11" s="102" t="s">
        <v>183</v>
      </c>
      <c r="T11" s="102"/>
      <c r="U11" s="102"/>
      <c r="V11" s="102"/>
      <c r="W11" s="102"/>
    </row>
    <row r="12" spans="1:23" s="85" customFormat="1" ht="141.75" x14ac:dyDescent="0.25">
      <c r="A12" s="6">
        <v>4</v>
      </c>
      <c r="B12" s="122" t="s">
        <v>207</v>
      </c>
      <c r="C12" s="106">
        <v>1101.5999999999999</v>
      </c>
      <c r="D12" s="106"/>
      <c r="E12" s="83" t="s">
        <v>182</v>
      </c>
      <c r="F12" s="83" t="s">
        <v>182</v>
      </c>
      <c r="G12" s="122" t="s">
        <v>207</v>
      </c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 t="s">
        <v>183</v>
      </c>
      <c r="S12" s="102" t="s">
        <v>183</v>
      </c>
      <c r="T12" s="102"/>
      <c r="U12" s="102"/>
      <c r="V12" s="102"/>
      <c r="W12" s="102"/>
    </row>
    <row r="13" spans="1:23" s="85" customFormat="1" ht="141.75" x14ac:dyDescent="0.25">
      <c r="A13" s="105">
        <v>5</v>
      </c>
      <c r="B13" s="117" t="s">
        <v>211</v>
      </c>
      <c r="C13" s="106">
        <v>4431.8599999999997</v>
      </c>
      <c r="D13" s="106"/>
      <c r="E13" s="83" t="s">
        <v>182</v>
      </c>
      <c r="F13" s="83" t="s">
        <v>182</v>
      </c>
      <c r="G13" s="122" t="s">
        <v>210</v>
      </c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 t="s">
        <v>183</v>
      </c>
      <c r="S13" s="102" t="s">
        <v>183</v>
      </c>
      <c r="T13" s="102"/>
      <c r="U13" s="102"/>
      <c r="V13" s="102"/>
      <c r="W13" s="102"/>
    </row>
    <row r="14" spans="1:23" s="85" customFormat="1" ht="171" customHeight="1" x14ac:dyDescent="0.25">
      <c r="A14" s="105">
        <v>6</v>
      </c>
      <c r="B14" s="127" t="s">
        <v>257</v>
      </c>
      <c r="C14" s="106"/>
      <c r="D14" s="106"/>
      <c r="E14" s="83" t="s">
        <v>182</v>
      </c>
      <c r="F14" s="83" t="s">
        <v>182</v>
      </c>
      <c r="G14" s="122"/>
      <c r="H14" s="102">
        <v>7527.3</v>
      </c>
      <c r="I14" s="102"/>
      <c r="J14" s="102"/>
      <c r="K14" s="102"/>
      <c r="L14" s="122" t="s">
        <v>209</v>
      </c>
      <c r="M14" s="102"/>
      <c r="N14" s="102"/>
      <c r="O14" s="102"/>
      <c r="P14" s="102"/>
      <c r="Q14" s="102"/>
      <c r="R14" s="102"/>
      <c r="S14" s="102"/>
      <c r="T14" s="123" t="s">
        <v>183</v>
      </c>
      <c r="U14" s="123" t="s">
        <v>183</v>
      </c>
      <c r="V14" s="102"/>
      <c r="W14" s="102"/>
    </row>
    <row r="15" spans="1:23" ht="157.5" x14ac:dyDescent="0.25">
      <c r="A15" s="122">
        <v>7</v>
      </c>
      <c r="B15" s="122" t="s">
        <v>212</v>
      </c>
      <c r="C15" s="106"/>
      <c r="D15" s="106"/>
      <c r="E15" s="83" t="s">
        <v>182</v>
      </c>
      <c r="F15" s="83" t="s">
        <v>182</v>
      </c>
      <c r="G15" s="122"/>
      <c r="H15" s="121">
        <v>12231.02</v>
      </c>
      <c r="I15" s="121"/>
      <c r="J15" s="121"/>
      <c r="K15" s="121"/>
      <c r="L15" s="125" t="s">
        <v>213</v>
      </c>
      <c r="M15" s="121"/>
      <c r="N15" s="121"/>
      <c r="O15" s="121"/>
      <c r="P15" s="121"/>
      <c r="Q15" s="121"/>
      <c r="R15" s="121"/>
      <c r="S15" s="121"/>
      <c r="T15" s="123" t="s">
        <v>183</v>
      </c>
      <c r="U15" s="123" t="s">
        <v>183</v>
      </c>
      <c r="V15" s="121"/>
      <c r="W15" s="121"/>
    </row>
    <row r="16" spans="1:23" ht="157.5" x14ac:dyDescent="0.25">
      <c r="A16" s="118">
        <v>8</v>
      </c>
      <c r="B16" s="117" t="s">
        <v>214</v>
      </c>
      <c r="C16" s="119"/>
      <c r="D16" s="119"/>
      <c r="E16" s="120" t="s">
        <v>182</v>
      </c>
      <c r="F16" s="120" t="s">
        <v>182</v>
      </c>
      <c r="G16" s="117"/>
      <c r="H16" s="121">
        <v>25783.43</v>
      </c>
      <c r="I16" s="121"/>
      <c r="J16" s="121"/>
      <c r="K16" s="121"/>
      <c r="L16" s="124" t="s">
        <v>214</v>
      </c>
      <c r="M16" s="121"/>
      <c r="N16" s="121"/>
      <c r="O16" s="121"/>
      <c r="P16" s="121"/>
      <c r="Q16" s="121"/>
      <c r="R16" s="121"/>
      <c r="S16" s="121"/>
      <c r="T16" s="123" t="s">
        <v>183</v>
      </c>
      <c r="U16" s="123" t="s">
        <v>183</v>
      </c>
      <c r="V16" s="121"/>
      <c r="W16" s="121"/>
    </row>
    <row r="17" spans="1:23" ht="157.5" x14ac:dyDescent="0.25">
      <c r="A17" s="6">
        <v>9</v>
      </c>
      <c r="B17" s="125" t="s">
        <v>215</v>
      </c>
      <c r="C17" s="106"/>
      <c r="D17" s="106"/>
      <c r="E17" s="83" t="s">
        <v>182</v>
      </c>
      <c r="F17" s="83" t="s">
        <v>182</v>
      </c>
      <c r="G17" s="122"/>
      <c r="H17" s="190">
        <v>15585</v>
      </c>
      <c r="I17" s="121"/>
      <c r="J17" s="121"/>
      <c r="K17" s="121"/>
      <c r="L17" s="125" t="s">
        <v>216</v>
      </c>
      <c r="M17" s="121"/>
      <c r="N17" s="121"/>
      <c r="O17" s="121"/>
      <c r="P17" s="121"/>
      <c r="Q17" s="121"/>
      <c r="R17" s="121"/>
      <c r="S17" s="121"/>
      <c r="T17" s="123" t="s">
        <v>183</v>
      </c>
      <c r="U17" s="123" t="s">
        <v>183</v>
      </c>
      <c r="V17" s="121"/>
      <c r="W17" s="121"/>
    </row>
    <row r="18" spans="1:23" ht="162.6" customHeight="1" x14ac:dyDescent="0.25">
      <c r="A18" s="122">
        <v>10</v>
      </c>
      <c r="B18" s="124" t="s">
        <v>230</v>
      </c>
      <c r="C18" s="106"/>
      <c r="D18" s="106"/>
      <c r="E18" s="83" t="s">
        <v>182</v>
      </c>
      <c r="F18" s="83" t="s">
        <v>182</v>
      </c>
      <c r="G18" s="122"/>
      <c r="H18" s="121">
        <v>17006.66</v>
      </c>
      <c r="I18" s="121"/>
      <c r="J18" s="121"/>
      <c r="K18" s="121"/>
      <c r="L18" s="124" t="s">
        <v>240</v>
      </c>
      <c r="M18" s="121">
        <v>137.63999999999999</v>
      </c>
      <c r="N18" s="121"/>
      <c r="O18" s="121"/>
      <c r="P18" s="121"/>
      <c r="Q18" s="121"/>
      <c r="R18" s="121"/>
      <c r="S18" s="121"/>
      <c r="T18" s="123" t="s">
        <v>183</v>
      </c>
      <c r="U18" s="123" t="s">
        <v>183</v>
      </c>
      <c r="V18" s="123"/>
      <c r="W18" s="123"/>
    </row>
    <row r="19" spans="1:23" s="85" customFormat="1" ht="59.45" customHeight="1" x14ac:dyDescent="0.25">
      <c r="A19" s="129" t="s">
        <v>217</v>
      </c>
      <c r="B19" s="124" t="s">
        <v>229</v>
      </c>
      <c r="C19" s="106"/>
      <c r="D19" s="106"/>
      <c r="E19" s="83"/>
      <c r="F19" s="83"/>
      <c r="G19" s="125"/>
      <c r="H19" s="123">
        <v>2062.6</v>
      </c>
      <c r="I19" s="123"/>
      <c r="J19" s="123"/>
      <c r="K19" s="123"/>
      <c r="L19" s="124" t="s">
        <v>231</v>
      </c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</row>
    <row r="20" spans="1:23" s="85" customFormat="1" ht="56.45" customHeight="1" x14ac:dyDescent="0.25">
      <c r="A20" s="129" t="s">
        <v>218</v>
      </c>
      <c r="B20" s="124" t="s">
        <v>232</v>
      </c>
      <c r="C20" s="106"/>
      <c r="D20" s="106"/>
      <c r="E20" s="83"/>
      <c r="F20" s="83"/>
      <c r="G20" s="125"/>
      <c r="H20" s="123">
        <v>602.4</v>
      </c>
      <c r="I20" s="123"/>
      <c r="J20" s="123"/>
      <c r="K20" s="123"/>
      <c r="L20" s="124" t="s">
        <v>234</v>
      </c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</row>
    <row r="21" spans="1:23" s="85" customFormat="1" ht="62.45" customHeight="1" x14ac:dyDescent="0.25">
      <c r="A21" s="129" t="s">
        <v>219</v>
      </c>
      <c r="B21" s="124" t="s">
        <v>233</v>
      </c>
      <c r="C21" s="106"/>
      <c r="D21" s="106"/>
      <c r="E21" s="83"/>
      <c r="F21" s="83"/>
      <c r="G21" s="125"/>
      <c r="H21" s="190">
        <v>201</v>
      </c>
      <c r="I21" s="123"/>
      <c r="J21" s="123"/>
      <c r="K21" s="123"/>
      <c r="L21" s="124" t="s">
        <v>235</v>
      </c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</row>
    <row r="22" spans="1:23" s="85" customFormat="1" ht="57.6" customHeight="1" x14ac:dyDescent="0.25">
      <c r="A22" s="129" t="s">
        <v>220</v>
      </c>
      <c r="B22" s="124" t="s">
        <v>236</v>
      </c>
      <c r="C22" s="106"/>
      <c r="D22" s="106"/>
      <c r="E22" s="83"/>
      <c r="F22" s="83"/>
      <c r="G22" s="125"/>
      <c r="H22" s="190">
        <v>584</v>
      </c>
      <c r="I22" s="123"/>
      <c r="J22" s="123"/>
      <c r="K22" s="123"/>
      <c r="L22" s="124" t="s">
        <v>237</v>
      </c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</row>
    <row r="23" spans="1:23" s="85" customFormat="1" ht="58.9" customHeight="1" x14ac:dyDescent="0.25">
      <c r="A23" s="129" t="s">
        <v>221</v>
      </c>
      <c r="B23" s="124" t="s">
        <v>238</v>
      </c>
      <c r="C23" s="106"/>
      <c r="D23" s="106"/>
      <c r="E23" s="83"/>
      <c r="F23" s="83"/>
      <c r="G23" s="125"/>
      <c r="H23" s="123">
        <v>273.89999999999998</v>
      </c>
      <c r="I23" s="123"/>
      <c r="J23" s="123"/>
      <c r="K23" s="123"/>
      <c r="L23" s="124" t="s">
        <v>239</v>
      </c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</row>
    <row r="24" spans="1:23" s="85" customFormat="1" ht="63" customHeight="1" x14ac:dyDescent="0.25">
      <c r="A24" s="129" t="s">
        <v>222</v>
      </c>
      <c r="B24" s="124" t="s">
        <v>241</v>
      </c>
      <c r="C24" s="106"/>
      <c r="D24" s="106"/>
      <c r="E24" s="83"/>
      <c r="F24" s="83"/>
      <c r="G24" s="125"/>
      <c r="H24" s="123">
        <v>471.36</v>
      </c>
      <c r="I24" s="123"/>
      <c r="J24" s="123"/>
      <c r="K24" s="123"/>
      <c r="L24" s="124" t="s">
        <v>242</v>
      </c>
      <c r="M24" s="123">
        <v>137.63999999999999</v>
      </c>
      <c r="N24" s="123"/>
      <c r="O24" s="123"/>
      <c r="P24" s="123"/>
      <c r="Q24" s="123"/>
      <c r="R24" s="123"/>
      <c r="S24" s="123"/>
      <c r="T24" s="123"/>
      <c r="U24" s="123"/>
      <c r="V24" s="123"/>
      <c r="W24" s="123"/>
    </row>
    <row r="25" spans="1:23" s="85" customFormat="1" ht="57.6" customHeight="1" x14ac:dyDescent="0.25">
      <c r="A25" s="129" t="s">
        <v>223</v>
      </c>
      <c r="B25" s="124" t="s">
        <v>243</v>
      </c>
      <c r="C25" s="106"/>
      <c r="D25" s="106"/>
      <c r="E25" s="83"/>
      <c r="F25" s="83"/>
      <c r="G25" s="125"/>
      <c r="H25" s="190">
        <v>4072</v>
      </c>
      <c r="I25" s="123"/>
      <c r="J25" s="123"/>
      <c r="K25" s="123"/>
      <c r="L25" s="124" t="s">
        <v>244</v>
      </c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</row>
    <row r="26" spans="1:23" s="85" customFormat="1" ht="57.6" customHeight="1" x14ac:dyDescent="0.25">
      <c r="A26" s="129" t="s">
        <v>224</v>
      </c>
      <c r="B26" s="124" t="s">
        <v>245</v>
      </c>
      <c r="C26" s="106"/>
      <c r="D26" s="106"/>
      <c r="E26" s="83"/>
      <c r="F26" s="83"/>
      <c r="G26" s="125"/>
      <c r="H26" s="190">
        <v>1311</v>
      </c>
      <c r="I26" s="123"/>
      <c r="J26" s="123"/>
      <c r="K26" s="123"/>
      <c r="L26" s="124" t="s">
        <v>246</v>
      </c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</row>
    <row r="27" spans="1:23" s="85" customFormat="1" ht="60.6" customHeight="1" x14ac:dyDescent="0.25">
      <c r="A27" s="129" t="s">
        <v>225</v>
      </c>
      <c r="B27" s="124" t="s">
        <v>247</v>
      </c>
      <c r="C27" s="106"/>
      <c r="D27" s="106"/>
      <c r="E27" s="83"/>
      <c r="F27" s="83"/>
      <c r="G27" s="125"/>
      <c r="H27" s="190">
        <v>1217</v>
      </c>
      <c r="I27" s="123"/>
      <c r="J27" s="123"/>
      <c r="K27" s="123"/>
      <c r="L27" s="124" t="s">
        <v>248</v>
      </c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</row>
    <row r="28" spans="1:23" s="85" customFormat="1" ht="63" customHeight="1" x14ac:dyDescent="0.25">
      <c r="A28" s="129" t="s">
        <v>226</v>
      </c>
      <c r="B28" s="124" t="s">
        <v>249</v>
      </c>
      <c r="C28" s="106"/>
      <c r="D28" s="106"/>
      <c r="E28" s="83"/>
      <c r="F28" s="83"/>
      <c r="G28" s="125"/>
      <c r="H28" s="190">
        <v>809</v>
      </c>
      <c r="I28" s="123"/>
      <c r="J28" s="123"/>
      <c r="K28" s="123"/>
      <c r="L28" s="124" t="s">
        <v>251</v>
      </c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</row>
    <row r="29" spans="1:23" s="85" customFormat="1" ht="58.9" customHeight="1" x14ac:dyDescent="0.25">
      <c r="A29" s="129" t="s">
        <v>227</v>
      </c>
      <c r="B29" s="124" t="s">
        <v>250</v>
      </c>
      <c r="C29" s="106"/>
      <c r="D29" s="106"/>
      <c r="E29" s="83"/>
      <c r="F29" s="83"/>
      <c r="G29" s="125"/>
      <c r="H29" s="123">
        <v>407.4</v>
      </c>
      <c r="I29" s="123"/>
      <c r="J29" s="123"/>
      <c r="K29" s="123"/>
      <c r="L29" s="124" t="s">
        <v>253</v>
      </c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</row>
    <row r="30" spans="1:23" ht="60" x14ac:dyDescent="0.25">
      <c r="A30" s="129" t="s">
        <v>228</v>
      </c>
      <c r="B30" s="125" t="s">
        <v>252</v>
      </c>
      <c r="C30" s="106"/>
      <c r="D30" s="106"/>
      <c r="E30" s="83"/>
      <c r="F30" s="83"/>
      <c r="G30" s="122"/>
      <c r="H30" s="190">
        <v>4995</v>
      </c>
      <c r="I30" s="121"/>
      <c r="J30" s="121"/>
      <c r="K30" s="121"/>
      <c r="L30" s="127" t="s">
        <v>254</v>
      </c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</row>
    <row r="31" spans="1:23" ht="139.15" customHeight="1" x14ac:dyDescent="0.25">
      <c r="A31" s="129" t="s">
        <v>255</v>
      </c>
      <c r="B31" s="127" t="s">
        <v>256</v>
      </c>
      <c r="C31" s="106"/>
      <c r="D31" s="106"/>
      <c r="E31" s="83"/>
      <c r="F31" s="83"/>
      <c r="G31" s="125"/>
      <c r="H31" s="123"/>
      <c r="I31" s="123"/>
      <c r="J31" s="123"/>
      <c r="K31" s="123"/>
      <c r="L31" s="124"/>
      <c r="M31" s="123">
        <v>2624.19</v>
      </c>
      <c r="N31" s="123"/>
      <c r="O31" s="123"/>
      <c r="P31" s="123"/>
      <c r="Q31" s="127" t="s">
        <v>258</v>
      </c>
      <c r="R31" s="123"/>
      <c r="S31" s="123"/>
      <c r="T31" s="123"/>
      <c r="U31" s="123"/>
      <c r="V31" s="126" t="s">
        <v>183</v>
      </c>
      <c r="W31" s="126" t="s">
        <v>183</v>
      </c>
    </row>
    <row r="32" spans="1:23" ht="141.75" x14ac:dyDescent="0.25">
      <c r="A32" s="129" t="s">
        <v>259</v>
      </c>
      <c r="B32" s="127" t="s">
        <v>260</v>
      </c>
      <c r="C32" s="106"/>
      <c r="D32" s="106"/>
      <c r="E32" s="83"/>
      <c r="F32" s="83"/>
      <c r="G32" s="125"/>
      <c r="H32" s="123"/>
      <c r="I32" s="123"/>
      <c r="J32" s="123"/>
      <c r="K32" s="123"/>
      <c r="L32" s="124"/>
      <c r="M32" s="123">
        <v>6170.95</v>
      </c>
      <c r="N32" s="123"/>
      <c r="O32" s="123"/>
      <c r="P32" s="123"/>
      <c r="Q32" s="127" t="s">
        <v>261</v>
      </c>
      <c r="R32" s="123"/>
      <c r="S32" s="123"/>
      <c r="T32" s="123"/>
      <c r="U32" s="123"/>
      <c r="V32" s="126" t="s">
        <v>183</v>
      </c>
      <c r="W32" s="126" t="s">
        <v>183</v>
      </c>
    </row>
    <row r="33" spans="1:23" ht="141.75" x14ac:dyDescent="0.25">
      <c r="A33" s="129" t="s">
        <v>262</v>
      </c>
      <c r="B33" s="128" t="s">
        <v>263</v>
      </c>
      <c r="C33" s="106"/>
      <c r="D33" s="106"/>
      <c r="E33" s="83"/>
      <c r="F33" s="83"/>
      <c r="G33" s="125"/>
      <c r="H33" s="123"/>
      <c r="I33" s="123"/>
      <c r="J33" s="123"/>
      <c r="K33" s="123"/>
      <c r="L33" s="124"/>
      <c r="M33" s="123">
        <v>3014.7</v>
      </c>
      <c r="N33" s="123"/>
      <c r="O33" s="123"/>
      <c r="P33" s="123"/>
      <c r="Q33" s="128" t="s">
        <v>264</v>
      </c>
      <c r="R33" s="123"/>
      <c r="S33" s="123"/>
      <c r="T33" s="123"/>
      <c r="U33" s="123"/>
      <c r="V33" s="126" t="s">
        <v>183</v>
      </c>
      <c r="W33" s="126" t="s">
        <v>183</v>
      </c>
    </row>
    <row r="34" spans="1:23" ht="141.75" x14ac:dyDescent="0.25">
      <c r="A34" s="129" t="s">
        <v>265</v>
      </c>
      <c r="B34" s="128" t="s">
        <v>267</v>
      </c>
      <c r="C34" s="106"/>
      <c r="D34" s="106"/>
      <c r="E34" s="83"/>
      <c r="F34" s="83"/>
      <c r="G34" s="125"/>
      <c r="H34" s="123"/>
      <c r="I34" s="123"/>
      <c r="J34" s="123"/>
      <c r="K34" s="123"/>
      <c r="L34" s="124"/>
      <c r="M34" s="123">
        <v>23419.58</v>
      </c>
      <c r="N34" s="123"/>
      <c r="O34" s="123"/>
      <c r="P34" s="123"/>
      <c r="Q34" s="128" t="s">
        <v>268</v>
      </c>
      <c r="R34" s="123"/>
      <c r="S34" s="123"/>
      <c r="T34" s="123"/>
      <c r="U34" s="123"/>
      <c r="V34" s="126" t="s">
        <v>183</v>
      </c>
      <c r="W34" s="126" t="s">
        <v>183</v>
      </c>
    </row>
    <row r="35" spans="1:23" s="85" customFormat="1" ht="141.75" x14ac:dyDescent="0.25">
      <c r="A35" s="129" t="s">
        <v>266</v>
      </c>
      <c r="B35" s="181" t="s">
        <v>269</v>
      </c>
      <c r="C35" s="106"/>
      <c r="D35" s="106"/>
      <c r="E35" s="83"/>
      <c r="F35" s="83"/>
      <c r="G35" s="181"/>
      <c r="H35" s="179"/>
      <c r="I35" s="179"/>
      <c r="J35" s="179"/>
      <c r="K35" s="179"/>
      <c r="L35" s="181"/>
      <c r="M35" s="179">
        <v>1741.6</v>
      </c>
      <c r="N35" s="179"/>
      <c r="O35" s="179"/>
      <c r="P35" s="179"/>
      <c r="Q35" s="181" t="s">
        <v>270</v>
      </c>
      <c r="R35" s="179"/>
      <c r="S35" s="179"/>
      <c r="T35" s="179"/>
      <c r="U35" s="179"/>
      <c r="V35" s="179" t="s">
        <v>183</v>
      </c>
      <c r="W35" s="179" t="s">
        <v>183</v>
      </c>
    </row>
    <row r="36" spans="1:23" ht="90" customHeight="1" x14ac:dyDescent="0.25">
      <c r="A36" s="129" t="s">
        <v>375</v>
      </c>
      <c r="B36" s="181" t="s">
        <v>376</v>
      </c>
      <c r="C36" s="106">
        <v>9494.1929999999993</v>
      </c>
      <c r="D36" s="106"/>
      <c r="E36" s="83"/>
      <c r="F36" s="83"/>
      <c r="G36" s="125"/>
      <c r="H36" s="123">
        <v>19533.352999999999</v>
      </c>
      <c r="I36" s="123"/>
      <c r="J36" s="123"/>
      <c r="K36" s="123"/>
      <c r="L36" s="127"/>
      <c r="M36" s="123">
        <v>9277.1650000000009</v>
      </c>
      <c r="N36" s="123"/>
      <c r="O36" s="123"/>
      <c r="P36" s="123"/>
      <c r="Q36" s="127"/>
      <c r="R36" s="123"/>
      <c r="S36" s="123"/>
      <c r="T36" s="123"/>
      <c r="U36" s="123"/>
      <c r="V36" s="126"/>
      <c r="W36" s="126"/>
    </row>
    <row r="37" spans="1:23" s="85" customFormat="1" x14ac:dyDescent="0.25">
      <c r="A37" s="182"/>
      <c r="B37" s="183"/>
      <c r="C37" s="184">
        <f>SUM(C9:C36)</f>
        <v>47470.963000000003</v>
      </c>
      <c r="D37" s="184"/>
      <c r="E37" s="185"/>
      <c r="F37" s="185"/>
      <c r="G37" s="183"/>
      <c r="H37" s="191">
        <f>H14+H15+H16+H17+H18+H36</f>
        <v>97666.763000000006</v>
      </c>
      <c r="I37" s="186"/>
      <c r="J37" s="186"/>
      <c r="K37" s="186"/>
      <c r="L37" s="183"/>
      <c r="M37" s="191">
        <f>SUM(M24:M36)</f>
        <v>46385.824999999997</v>
      </c>
      <c r="N37" s="186"/>
      <c r="O37" s="186"/>
      <c r="P37" s="186"/>
      <c r="Q37" s="183"/>
      <c r="R37" s="186"/>
      <c r="S37" s="186"/>
      <c r="T37" s="186"/>
      <c r="U37" s="186"/>
      <c r="V37" s="186"/>
      <c r="W37" s="186"/>
    </row>
    <row r="45" spans="1:23" x14ac:dyDescent="0.25">
      <c r="E45" s="85" t="s">
        <v>346</v>
      </c>
      <c r="G45" s="85" t="s">
        <v>384</v>
      </c>
    </row>
  </sheetData>
  <mergeCells count="21">
    <mergeCell ref="T6:U6"/>
    <mergeCell ref="V6:W6"/>
    <mergeCell ref="R5:W5"/>
    <mergeCell ref="U1:W1"/>
    <mergeCell ref="A3:W3"/>
    <mergeCell ref="A5:A8"/>
    <mergeCell ref="B5:B8"/>
    <mergeCell ref="C5:Q5"/>
    <mergeCell ref="R6:S6"/>
    <mergeCell ref="H6:L6"/>
    <mergeCell ref="H7:H8"/>
    <mergeCell ref="I7:I8"/>
    <mergeCell ref="J7:L7"/>
    <mergeCell ref="O7:Q7"/>
    <mergeCell ref="N7:N8"/>
    <mergeCell ref="M7:M8"/>
    <mergeCell ref="C7:C8"/>
    <mergeCell ref="D7:D8"/>
    <mergeCell ref="E7:G7"/>
    <mergeCell ref="M6:Q6"/>
    <mergeCell ref="C6:G6"/>
  </mergeCells>
  <pageMargins left="0.70866141732283472" right="0.70866141732283472" top="0.74803149606299213" bottom="0.74803149606299213" header="0.31496062992125984" footer="0.31496062992125984"/>
  <pageSetup paperSize="8" scale="2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zoomScale="60" zoomScaleNormal="60" workbookViewId="0">
      <selection activeCell="N8" sqref="N8"/>
    </sheetView>
  </sheetViews>
  <sheetFormatPr defaultColWidth="9.140625" defaultRowHeight="15" x14ac:dyDescent="0.25"/>
  <cols>
    <col min="1" max="1" width="27.28515625" style="3" customWidth="1"/>
    <col min="2" max="2" width="18.5703125" style="3" customWidth="1"/>
    <col min="3" max="3" width="14.28515625" style="3" customWidth="1"/>
    <col min="4" max="4" width="19.140625" style="3" customWidth="1"/>
    <col min="5" max="5" width="16.28515625" style="3" customWidth="1"/>
    <col min="6" max="6" width="14.140625" style="3" customWidth="1"/>
    <col min="7" max="7" width="26.28515625" style="3" customWidth="1"/>
    <col min="8" max="8" width="14.42578125" style="3" customWidth="1"/>
    <col min="9" max="9" width="15.7109375" style="3" customWidth="1"/>
    <col min="10" max="10" width="14.140625" style="3" customWidth="1"/>
    <col min="11" max="11" width="18.5703125" style="4" customWidth="1"/>
    <col min="12" max="12" width="18.5703125" style="3" customWidth="1"/>
    <col min="13" max="13" width="15.28515625" style="3" customWidth="1"/>
    <col min="14" max="14" width="14.28515625" style="3" customWidth="1"/>
    <col min="15" max="15" width="14.7109375" style="3" customWidth="1"/>
    <col min="16" max="16384" width="9.140625" style="3"/>
  </cols>
  <sheetData>
    <row r="1" spans="1:15" ht="15" customHeight="1" x14ac:dyDescent="0.25">
      <c r="N1" s="250" t="s">
        <v>185</v>
      </c>
      <c r="O1" s="250"/>
    </row>
    <row r="2" spans="1:15" ht="15.75" x14ac:dyDescent="0.25">
      <c r="A2" s="249" t="s">
        <v>196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1:15" ht="15.75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75" customHeight="1" x14ac:dyDescent="0.25">
      <c r="A4" s="253" t="s">
        <v>4</v>
      </c>
      <c r="B4" s="253" t="s">
        <v>9</v>
      </c>
      <c r="C4" s="253"/>
      <c r="D4" s="253"/>
      <c r="E4" s="253"/>
      <c r="F4" s="253"/>
      <c r="G4" s="254" t="s">
        <v>22</v>
      </c>
      <c r="H4" s="254"/>
      <c r="I4" s="254"/>
      <c r="J4" s="254"/>
      <c r="K4" s="254"/>
      <c r="L4" s="252"/>
      <c r="M4" s="251" t="s">
        <v>15</v>
      </c>
      <c r="N4" s="252"/>
      <c r="O4" s="255" t="s">
        <v>21</v>
      </c>
    </row>
    <row r="5" spans="1:15" ht="102.75" customHeight="1" x14ac:dyDescent="0.25">
      <c r="A5" s="253"/>
      <c r="B5" s="12" t="s">
        <v>12</v>
      </c>
      <c r="C5" s="12" t="s">
        <v>10</v>
      </c>
      <c r="D5" s="12" t="s">
        <v>23</v>
      </c>
      <c r="E5" s="12" t="s">
        <v>11</v>
      </c>
      <c r="F5" s="12" t="s">
        <v>20</v>
      </c>
      <c r="G5" s="12" t="s">
        <v>16</v>
      </c>
      <c r="H5" s="12" t="s">
        <v>17</v>
      </c>
      <c r="I5" s="12" t="s">
        <v>18</v>
      </c>
      <c r="J5" s="12" t="s">
        <v>19</v>
      </c>
      <c r="K5" s="86" t="s">
        <v>184</v>
      </c>
      <c r="L5" s="12" t="s">
        <v>385</v>
      </c>
      <c r="M5" s="12" t="s">
        <v>13</v>
      </c>
      <c r="N5" s="12" t="s">
        <v>14</v>
      </c>
      <c r="O5" s="256"/>
    </row>
    <row r="6" spans="1:15" ht="15.75" x14ac:dyDescent="0.2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86">
        <v>11</v>
      </c>
      <c r="L6" s="12">
        <v>11</v>
      </c>
      <c r="M6" s="12">
        <v>12</v>
      </c>
      <c r="N6" s="12">
        <v>13</v>
      </c>
      <c r="O6" s="12">
        <v>14</v>
      </c>
    </row>
    <row r="7" spans="1:15" s="4" customFormat="1" ht="81.75" customHeight="1" thickBot="1" x14ac:dyDescent="0.3">
      <c r="A7" s="160" t="s">
        <v>201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89"/>
      <c r="M7" s="159"/>
      <c r="N7" s="159"/>
      <c r="O7" s="159"/>
    </row>
    <row r="8" spans="1:15" s="4" customFormat="1" ht="77.25" customHeight="1" x14ac:dyDescent="0.25">
      <c r="A8" s="160" t="s">
        <v>203</v>
      </c>
      <c r="B8" s="159"/>
      <c r="C8" s="159"/>
      <c r="D8" s="159"/>
      <c r="E8" s="159"/>
      <c r="F8" s="159"/>
      <c r="G8" s="159"/>
      <c r="H8" s="157"/>
      <c r="I8" s="157"/>
      <c r="J8" s="157"/>
      <c r="K8" s="157"/>
      <c r="L8" s="157"/>
      <c r="M8" s="157"/>
      <c r="N8" s="157"/>
      <c r="O8" s="158"/>
    </row>
    <row r="9" spans="1:15" ht="66" customHeight="1" thickBot="1" x14ac:dyDescent="0.3">
      <c r="A9" s="161" t="s">
        <v>206</v>
      </c>
      <c r="B9" s="82"/>
      <c r="C9" s="82"/>
      <c r="D9" s="82"/>
      <c r="E9" s="82"/>
      <c r="F9" s="82"/>
      <c r="G9" s="159"/>
      <c r="H9" s="12"/>
      <c r="I9" s="12"/>
      <c r="J9" s="12"/>
      <c r="K9" s="86"/>
      <c r="L9" s="89"/>
      <c r="M9" s="12"/>
      <c r="N9" s="12"/>
      <c r="O9" s="12"/>
    </row>
    <row r="10" spans="1:15" s="13" customFormat="1" ht="64.900000000000006" customHeight="1" thickBot="1" x14ac:dyDescent="0.3">
      <c r="A10" s="160" t="s">
        <v>207</v>
      </c>
      <c r="B10" s="107"/>
      <c r="C10" s="107"/>
      <c r="D10" s="107"/>
      <c r="E10" s="107"/>
      <c r="F10" s="107"/>
      <c r="G10" s="159"/>
      <c r="H10" s="107"/>
      <c r="I10" s="107"/>
      <c r="J10" s="107"/>
      <c r="K10" s="107"/>
      <c r="L10" s="107"/>
      <c r="M10" s="107"/>
      <c r="N10" s="107"/>
      <c r="O10" s="108"/>
    </row>
    <row r="11" spans="1:15" s="13" customFormat="1" ht="74.45" customHeight="1" thickBot="1" x14ac:dyDescent="0.3">
      <c r="A11" s="161" t="s">
        <v>211</v>
      </c>
      <c r="B11" s="157"/>
      <c r="C11" s="157"/>
      <c r="D11" s="157"/>
      <c r="E11" s="157"/>
      <c r="F11" s="157"/>
      <c r="G11" s="159"/>
      <c r="H11" s="157"/>
      <c r="I11" s="157"/>
      <c r="J11" s="157"/>
      <c r="K11" s="157"/>
      <c r="L11" s="157"/>
      <c r="M11" s="157"/>
      <c r="N11" s="157"/>
      <c r="O11" s="158"/>
    </row>
    <row r="12" spans="1:15" s="13" customFormat="1" ht="73.900000000000006" customHeight="1" thickBot="1" x14ac:dyDescent="0.3">
      <c r="A12" s="160" t="s">
        <v>257</v>
      </c>
      <c r="B12" s="157"/>
      <c r="C12" s="157"/>
      <c r="D12" s="157"/>
      <c r="E12" s="157"/>
      <c r="F12" s="157"/>
      <c r="G12" s="159"/>
      <c r="H12" s="157"/>
      <c r="I12" s="157"/>
      <c r="J12" s="157"/>
      <c r="K12" s="157"/>
      <c r="L12" s="157"/>
      <c r="M12" s="157"/>
      <c r="N12" s="157"/>
      <c r="O12" s="158"/>
    </row>
    <row r="13" spans="1:15" s="13" customFormat="1" ht="64.150000000000006" customHeight="1" thickBot="1" x14ac:dyDescent="0.3">
      <c r="A13" s="160" t="s">
        <v>212</v>
      </c>
      <c r="B13" s="157"/>
      <c r="C13" s="157"/>
      <c r="D13" s="157"/>
      <c r="E13" s="157"/>
      <c r="F13" s="157"/>
      <c r="G13" s="159"/>
      <c r="H13" s="157"/>
      <c r="I13" s="157"/>
      <c r="J13" s="157"/>
      <c r="K13" s="157"/>
      <c r="L13" s="157"/>
      <c r="M13" s="157"/>
      <c r="N13" s="157"/>
      <c r="O13" s="158"/>
    </row>
    <row r="14" spans="1:15" s="13" customFormat="1" ht="64.900000000000006" customHeight="1" thickBot="1" x14ac:dyDescent="0.3">
      <c r="A14" s="161" t="s">
        <v>214</v>
      </c>
      <c r="B14" s="157"/>
      <c r="C14" s="157"/>
      <c r="D14" s="157"/>
      <c r="E14" s="157"/>
      <c r="F14" s="157"/>
      <c r="G14" s="159"/>
      <c r="H14" s="157"/>
      <c r="I14" s="157"/>
      <c r="J14" s="157"/>
      <c r="K14" s="157"/>
      <c r="L14" s="157"/>
      <c r="M14" s="157"/>
      <c r="N14" s="157"/>
      <c r="O14" s="158"/>
    </row>
    <row r="15" spans="1:15" s="13" customFormat="1" ht="61.15" customHeight="1" thickBot="1" x14ac:dyDescent="0.3">
      <c r="A15" s="160" t="s">
        <v>215</v>
      </c>
      <c r="B15" s="157"/>
      <c r="C15" s="157"/>
      <c r="D15" s="157"/>
      <c r="E15" s="157"/>
      <c r="F15" s="157"/>
      <c r="G15" s="159"/>
      <c r="H15" s="157"/>
      <c r="I15" s="157"/>
      <c r="J15" s="157"/>
      <c r="K15" s="157"/>
      <c r="L15" s="157"/>
      <c r="M15" s="157"/>
      <c r="N15" s="157"/>
      <c r="O15" s="158"/>
    </row>
    <row r="16" spans="1:15" s="13" customFormat="1" ht="69.599999999999994" customHeight="1" thickBot="1" x14ac:dyDescent="0.3">
      <c r="A16" s="161" t="s">
        <v>230</v>
      </c>
      <c r="B16" s="157"/>
      <c r="C16" s="157"/>
      <c r="D16" s="157"/>
      <c r="E16" s="157"/>
      <c r="F16" s="157"/>
      <c r="G16" s="159"/>
      <c r="H16" s="157"/>
      <c r="I16" s="157"/>
      <c r="J16" s="157"/>
      <c r="K16" s="157"/>
      <c r="L16" s="157"/>
      <c r="M16" s="157"/>
      <c r="N16" s="157"/>
      <c r="O16" s="158"/>
    </row>
    <row r="17" spans="1:15" s="13" customFormat="1" ht="63" customHeight="1" thickBot="1" x14ac:dyDescent="0.3">
      <c r="A17" s="161" t="s">
        <v>229</v>
      </c>
      <c r="B17" s="157"/>
      <c r="C17" s="157"/>
      <c r="D17" s="157"/>
      <c r="E17" s="157"/>
      <c r="F17" s="157"/>
      <c r="G17" s="159"/>
      <c r="H17" s="157"/>
      <c r="I17" s="157"/>
      <c r="J17" s="157"/>
      <c r="K17" s="157"/>
      <c r="L17" s="157"/>
      <c r="M17" s="157"/>
      <c r="N17" s="157"/>
      <c r="O17" s="158"/>
    </row>
    <row r="18" spans="1:15" s="13" customFormat="1" ht="64.150000000000006" customHeight="1" thickBot="1" x14ac:dyDescent="0.3">
      <c r="A18" s="161" t="s">
        <v>232</v>
      </c>
      <c r="B18" s="157"/>
      <c r="C18" s="157"/>
      <c r="D18" s="157"/>
      <c r="E18" s="157"/>
      <c r="F18" s="157"/>
      <c r="G18" s="159"/>
      <c r="H18" s="157"/>
      <c r="I18" s="157"/>
      <c r="J18" s="157"/>
      <c r="K18" s="157"/>
      <c r="L18" s="157"/>
      <c r="M18" s="157"/>
      <c r="N18" s="157"/>
      <c r="O18" s="158"/>
    </row>
    <row r="19" spans="1:15" s="13" customFormat="1" ht="65.45" customHeight="1" thickBot="1" x14ac:dyDescent="0.3">
      <c r="A19" s="161" t="s">
        <v>233</v>
      </c>
      <c r="B19" s="157"/>
      <c r="C19" s="157"/>
      <c r="D19" s="157"/>
      <c r="E19" s="157"/>
      <c r="F19" s="157"/>
      <c r="G19" s="159"/>
      <c r="H19" s="157"/>
      <c r="I19" s="157"/>
      <c r="J19" s="157"/>
      <c r="K19" s="157"/>
      <c r="L19" s="157"/>
      <c r="M19" s="157"/>
      <c r="N19" s="157"/>
      <c r="O19" s="158"/>
    </row>
    <row r="20" spans="1:15" s="13" customFormat="1" ht="62.45" customHeight="1" thickBot="1" x14ac:dyDescent="0.3">
      <c r="A20" s="161" t="s">
        <v>236</v>
      </c>
      <c r="B20" s="157"/>
      <c r="C20" s="157"/>
      <c r="D20" s="157"/>
      <c r="E20" s="157"/>
      <c r="F20" s="157"/>
      <c r="G20" s="159"/>
      <c r="H20" s="157"/>
      <c r="I20" s="157"/>
      <c r="J20" s="157"/>
      <c r="K20" s="157"/>
      <c r="L20" s="157"/>
      <c r="M20" s="157"/>
      <c r="N20" s="157"/>
      <c r="O20" s="158"/>
    </row>
    <row r="21" spans="1:15" s="13" customFormat="1" ht="44.45" customHeight="1" thickBot="1" x14ac:dyDescent="0.3">
      <c r="A21" s="161" t="s">
        <v>238</v>
      </c>
      <c r="B21" s="157"/>
      <c r="C21" s="157"/>
      <c r="D21" s="157"/>
      <c r="E21" s="157"/>
      <c r="F21" s="157"/>
      <c r="G21" s="159"/>
      <c r="H21" s="157"/>
      <c r="I21" s="157"/>
      <c r="J21" s="157"/>
      <c r="K21" s="157"/>
      <c r="L21" s="157"/>
      <c r="M21" s="157"/>
      <c r="N21" s="157"/>
      <c r="O21" s="158"/>
    </row>
    <row r="22" spans="1:15" s="13" customFormat="1" ht="44.45" customHeight="1" thickBot="1" x14ac:dyDescent="0.3">
      <c r="A22" s="161" t="s">
        <v>241</v>
      </c>
      <c r="B22" s="157"/>
      <c r="C22" s="157"/>
      <c r="D22" s="157"/>
      <c r="E22" s="157"/>
      <c r="F22" s="157"/>
      <c r="G22" s="159"/>
      <c r="H22" s="157"/>
      <c r="I22" s="157"/>
      <c r="J22" s="157"/>
      <c r="K22" s="157"/>
      <c r="L22" s="157"/>
      <c r="M22" s="157"/>
      <c r="N22" s="157"/>
      <c r="O22" s="158"/>
    </row>
    <row r="23" spans="1:15" s="13" customFormat="1" ht="44.45" customHeight="1" thickBot="1" x14ac:dyDescent="0.3">
      <c r="A23" s="161" t="s">
        <v>243</v>
      </c>
      <c r="B23" s="157"/>
      <c r="C23" s="157"/>
      <c r="D23" s="157"/>
      <c r="E23" s="157"/>
      <c r="F23" s="157"/>
      <c r="G23" s="159"/>
      <c r="H23" s="157"/>
      <c r="I23" s="157"/>
      <c r="J23" s="157"/>
      <c r="K23" s="157"/>
      <c r="L23" s="157"/>
      <c r="M23" s="157"/>
      <c r="N23" s="157"/>
      <c r="O23" s="158"/>
    </row>
    <row r="24" spans="1:15" s="13" customFormat="1" ht="44.45" customHeight="1" thickBot="1" x14ac:dyDescent="0.3">
      <c r="A24" s="161" t="s">
        <v>245</v>
      </c>
      <c r="B24" s="157"/>
      <c r="C24" s="157"/>
      <c r="D24" s="157"/>
      <c r="E24" s="157"/>
      <c r="F24" s="157"/>
      <c r="G24" s="159"/>
      <c r="H24" s="157"/>
      <c r="I24" s="157"/>
      <c r="J24" s="157"/>
      <c r="K24" s="157"/>
      <c r="L24" s="157"/>
      <c r="M24" s="157"/>
      <c r="N24" s="157"/>
      <c r="O24" s="158"/>
    </row>
    <row r="25" spans="1:15" s="13" customFormat="1" ht="66.599999999999994" customHeight="1" thickBot="1" x14ac:dyDescent="0.3">
      <c r="A25" s="161" t="s">
        <v>247</v>
      </c>
      <c r="B25" s="157"/>
      <c r="C25" s="157"/>
      <c r="D25" s="157"/>
      <c r="E25" s="157"/>
      <c r="F25" s="157"/>
      <c r="G25" s="159"/>
      <c r="H25" s="157"/>
      <c r="I25" s="157"/>
      <c r="J25" s="157"/>
      <c r="K25" s="157"/>
      <c r="L25" s="157"/>
      <c r="M25" s="157"/>
      <c r="N25" s="157"/>
      <c r="O25" s="158"/>
    </row>
    <row r="26" spans="1:15" s="13" customFormat="1" ht="67.150000000000006" customHeight="1" thickBot="1" x14ac:dyDescent="0.3">
      <c r="A26" s="161" t="s">
        <v>249</v>
      </c>
      <c r="B26" s="157"/>
      <c r="C26" s="157"/>
      <c r="D26" s="157"/>
      <c r="E26" s="157"/>
      <c r="F26" s="157"/>
      <c r="G26" s="159"/>
      <c r="H26" s="157"/>
      <c r="I26" s="157"/>
      <c r="J26" s="157"/>
      <c r="K26" s="157"/>
      <c r="L26" s="157"/>
      <c r="M26" s="157"/>
      <c r="N26" s="157"/>
      <c r="O26" s="158"/>
    </row>
    <row r="27" spans="1:15" s="13" customFormat="1" ht="70.150000000000006" customHeight="1" thickBot="1" x14ac:dyDescent="0.3">
      <c r="A27" s="161" t="s">
        <v>250</v>
      </c>
      <c r="B27" s="157"/>
      <c r="C27" s="157"/>
      <c r="D27" s="157"/>
      <c r="E27" s="157"/>
      <c r="F27" s="157"/>
      <c r="G27" s="159"/>
      <c r="H27" s="157"/>
      <c r="I27" s="157"/>
      <c r="J27" s="157"/>
      <c r="K27" s="157"/>
      <c r="L27" s="157"/>
      <c r="M27" s="157"/>
      <c r="N27" s="157"/>
      <c r="O27" s="158"/>
    </row>
    <row r="28" spans="1:15" s="13" customFormat="1" ht="69" customHeight="1" thickBot="1" x14ac:dyDescent="0.3">
      <c r="A28" s="160" t="s">
        <v>252</v>
      </c>
      <c r="B28" s="157"/>
      <c r="C28" s="157"/>
      <c r="D28" s="157"/>
      <c r="E28" s="157"/>
      <c r="F28" s="157"/>
      <c r="G28" s="159"/>
      <c r="H28" s="157"/>
      <c r="I28" s="157"/>
      <c r="J28" s="157"/>
      <c r="K28" s="157"/>
      <c r="L28" s="157"/>
      <c r="M28" s="157"/>
      <c r="N28" s="157"/>
      <c r="O28" s="158"/>
    </row>
    <row r="29" spans="1:15" s="13" customFormat="1" ht="62.45" customHeight="1" thickBot="1" x14ac:dyDescent="0.3">
      <c r="A29" s="160" t="s">
        <v>256</v>
      </c>
      <c r="B29" s="157"/>
      <c r="C29" s="157"/>
      <c r="D29" s="157"/>
      <c r="E29" s="157"/>
      <c r="F29" s="157"/>
      <c r="G29" s="159"/>
      <c r="H29" s="157"/>
      <c r="I29" s="157"/>
      <c r="J29" s="157"/>
      <c r="K29" s="157"/>
      <c r="L29" s="157"/>
      <c r="M29" s="157"/>
      <c r="N29" s="157"/>
      <c r="O29" s="158"/>
    </row>
    <row r="30" spans="1:15" s="13" customFormat="1" ht="69.599999999999994" customHeight="1" thickBot="1" x14ac:dyDescent="0.3">
      <c r="A30" s="160" t="s">
        <v>260</v>
      </c>
      <c r="B30" s="157"/>
      <c r="C30" s="157"/>
      <c r="D30" s="157"/>
      <c r="E30" s="157"/>
      <c r="F30" s="157"/>
      <c r="G30" s="159"/>
      <c r="H30" s="157"/>
      <c r="I30" s="157"/>
      <c r="J30" s="157"/>
      <c r="K30" s="157"/>
      <c r="L30" s="157"/>
      <c r="M30" s="157"/>
      <c r="N30" s="157"/>
      <c r="O30" s="158"/>
    </row>
    <row r="31" spans="1:15" s="13" customFormat="1" ht="69" customHeight="1" thickBot="1" x14ac:dyDescent="0.3">
      <c r="A31" s="161" t="s">
        <v>263</v>
      </c>
      <c r="B31" s="157"/>
      <c r="C31" s="157"/>
      <c r="D31" s="157"/>
      <c r="E31" s="157"/>
      <c r="F31" s="157"/>
      <c r="G31" s="159"/>
      <c r="H31" s="157"/>
      <c r="I31" s="157"/>
      <c r="J31" s="157"/>
      <c r="K31" s="157"/>
      <c r="L31" s="157"/>
      <c r="M31" s="157"/>
      <c r="N31" s="157"/>
      <c r="O31" s="158"/>
    </row>
    <row r="32" spans="1:15" s="13" customFormat="1" ht="68.45" customHeight="1" thickBot="1" x14ac:dyDescent="0.3">
      <c r="A32" s="161" t="s">
        <v>267</v>
      </c>
      <c r="B32" s="157"/>
      <c r="C32" s="157"/>
      <c r="D32" s="157"/>
      <c r="E32" s="157"/>
      <c r="F32" s="157"/>
      <c r="G32" s="159"/>
      <c r="H32" s="157"/>
      <c r="I32" s="157"/>
      <c r="J32" s="157"/>
      <c r="K32" s="157"/>
      <c r="L32" s="157"/>
      <c r="M32" s="157"/>
      <c r="N32" s="157"/>
      <c r="O32" s="158"/>
    </row>
    <row r="33" spans="1:15" s="13" customFormat="1" ht="78.75" customHeight="1" x14ac:dyDescent="0.25">
      <c r="A33" s="160" t="s">
        <v>269</v>
      </c>
      <c r="B33" s="109"/>
      <c r="C33" s="109"/>
      <c r="D33" s="109"/>
      <c r="E33" s="109"/>
      <c r="F33" s="109"/>
      <c r="G33" s="159"/>
      <c r="H33" s="109"/>
      <c r="I33" s="109"/>
      <c r="J33" s="109"/>
      <c r="K33" s="109"/>
      <c r="L33" s="109"/>
      <c r="M33" s="109"/>
      <c r="N33" s="109"/>
      <c r="O33" s="110"/>
    </row>
    <row r="34" spans="1:15" ht="15.75" x14ac:dyDescent="0.25">
      <c r="B34" s="11"/>
      <c r="C34" s="11"/>
      <c r="D34" s="11"/>
      <c r="E34" s="11"/>
      <c r="F34" s="11"/>
      <c r="G34" s="11"/>
      <c r="H34" s="11"/>
      <c r="I34" s="11"/>
      <c r="J34" s="11"/>
    </row>
    <row r="35" spans="1:15" ht="15.75" x14ac:dyDescent="0.25">
      <c r="B35" s="11"/>
      <c r="C35" s="11"/>
      <c r="D35" s="11"/>
      <c r="E35" s="11"/>
      <c r="F35" s="11"/>
      <c r="G35" s="11"/>
      <c r="H35" s="11"/>
      <c r="I35" s="11"/>
      <c r="J35" s="11"/>
    </row>
    <row r="36" spans="1:15" ht="15.75" x14ac:dyDescent="0.25">
      <c r="B36" s="11"/>
      <c r="C36" s="11"/>
      <c r="D36" s="11"/>
      <c r="E36" s="11"/>
      <c r="F36" s="11"/>
      <c r="G36" s="11"/>
      <c r="H36" s="11"/>
      <c r="I36" s="11"/>
      <c r="J36" s="11"/>
    </row>
    <row r="37" spans="1:15" ht="15.75" x14ac:dyDescent="0.25">
      <c r="B37" s="4" t="s">
        <v>346</v>
      </c>
      <c r="C37" s="101"/>
      <c r="D37" s="248"/>
      <c r="E37" s="248"/>
      <c r="F37" s="257" t="s">
        <v>384</v>
      </c>
      <c r="G37" s="258"/>
      <c r="H37" s="4"/>
      <c r="I37" s="4"/>
      <c r="J37" s="4"/>
    </row>
    <row r="38" spans="1:15" x14ac:dyDescent="0.25">
      <c r="B38" s="4"/>
      <c r="E38" s="4"/>
    </row>
  </sheetData>
  <protectedRanges>
    <protectedRange sqref="E37" name="Диапазон2"/>
    <protectedRange sqref="D37" name="Диапазон18"/>
    <protectedRange sqref="D37" name="Диапазон2_1_1"/>
  </protectedRanges>
  <mergeCells count="9">
    <mergeCell ref="D37:E37"/>
    <mergeCell ref="A2:O2"/>
    <mergeCell ref="N1:O1"/>
    <mergeCell ref="M4:N4"/>
    <mergeCell ref="B4:F4"/>
    <mergeCell ref="G4:L4"/>
    <mergeCell ref="O4:O5"/>
    <mergeCell ref="A4:A5"/>
    <mergeCell ref="F37:G37"/>
  </mergeCell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view="pageBreakPreview" topLeftCell="A37" zoomScale="70" zoomScaleNormal="85" zoomScaleSheetLayoutView="70" workbookViewId="0">
      <selection activeCell="H17" sqref="H17"/>
    </sheetView>
  </sheetViews>
  <sheetFormatPr defaultRowHeight="15" x14ac:dyDescent="0.25"/>
  <cols>
    <col min="1" max="1" width="16.7109375" customWidth="1"/>
    <col min="2" max="2" width="19.85546875" customWidth="1"/>
    <col min="3" max="5" width="16.7109375" customWidth="1"/>
    <col min="6" max="6" width="10.28515625" customWidth="1"/>
    <col min="7" max="7" width="10.7109375" customWidth="1"/>
    <col min="8" max="9" width="10" customWidth="1"/>
    <col min="10" max="10" width="9.85546875" customWidth="1"/>
    <col min="11" max="11" width="10.140625" customWidth="1"/>
    <col min="12" max="12" width="16.7109375" customWidth="1"/>
    <col min="13" max="13" width="10.28515625" customWidth="1"/>
    <col min="14" max="14" width="9.85546875" customWidth="1"/>
    <col min="15" max="17" width="11.28515625" bestFit="1" customWidth="1"/>
    <col min="18" max="18" width="10.140625" customWidth="1"/>
  </cols>
  <sheetData>
    <row r="1" spans="1:18" ht="15.75" x14ac:dyDescent="0.25">
      <c r="M1" s="134"/>
      <c r="N1" s="18"/>
    </row>
    <row r="2" spans="1:18" ht="15.75" x14ac:dyDescent="0.25">
      <c r="M2" s="10"/>
      <c r="N2" s="10"/>
    </row>
    <row r="3" spans="1:18" s="9" customFormat="1" ht="15.75" x14ac:dyDescent="0.25">
      <c r="G3" s="19"/>
    </row>
    <row r="6" spans="1:18" x14ac:dyDescent="0.25">
      <c r="A6" s="261" t="s">
        <v>386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3"/>
    </row>
    <row r="8" spans="1:18" ht="15" customHeight="1" x14ac:dyDescent="0.25">
      <c r="A8" s="262" t="s">
        <v>54</v>
      </c>
      <c r="B8" s="262" t="s">
        <v>53</v>
      </c>
      <c r="C8" s="262" t="s">
        <v>126</v>
      </c>
      <c r="D8" s="262" t="s">
        <v>55</v>
      </c>
      <c r="E8" s="262" t="s">
        <v>56</v>
      </c>
      <c r="F8" s="268"/>
      <c r="G8" s="268"/>
      <c r="H8" s="268"/>
      <c r="I8" s="268"/>
      <c r="J8" s="268"/>
      <c r="K8" s="268"/>
      <c r="L8" s="262" t="s">
        <v>57</v>
      </c>
      <c r="M8" s="268"/>
      <c r="N8" s="268"/>
      <c r="O8" s="268"/>
      <c r="P8" s="268"/>
      <c r="Q8" s="268"/>
      <c r="R8" s="268"/>
    </row>
    <row r="9" spans="1:18" ht="60.75" customHeight="1" x14ac:dyDescent="0.25">
      <c r="A9" s="263"/>
      <c r="B9" s="263"/>
      <c r="C9" s="263"/>
      <c r="D9" s="263"/>
      <c r="E9" s="263"/>
      <c r="F9" s="269" t="s">
        <v>26</v>
      </c>
      <c r="G9" s="270"/>
      <c r="H9" s="269" t="s">
        <v>27</v>
      </c>
      <c r="I9" s="270"/>
      <c r="J9" s="269" t="s">
        <v>52</v>
      </c>
      <c r="K9" s="270"/>
      <c r="L9" s="263"/>
      <c r="M9" s="269" t="s">
        <v>26</v>
      </c>
      <c r="N9" s="270"/>
      <c r="O9" s="269" t="s">
        <v>27</v>
      </c>
      <c r="P9" s="270"/>
      <c r="Q9" s="269" t="s">
        <v>52</v>
      </c>
      <c r="R9" s="270"/>
    </row>
    <row r="10" spans="1:18" x14ac:dyDescent="0.25">
      <c r="A10" s="264"/>
      <c r="B10" s="264"/>
      <c r="C10" s="264"/>
      <c r="D10" s="264"/>
      <c r="E10" s="264"/>
      <c r="F10" s="54" t="s">
        <v>75</v>
      </c>
      <c r="G10" s="54" t="s">
        <v>76</v>
      </c>
      <c r="H10" s="54" t="s">
        <v>75</v>
      </c>
      <c r="I10" s="54" t="s">
        <v>76</v>
      </c>
      <c r="J10" s="54" t="s">
        <v>75</v>
      </c>
      <c r="K10" s="54" t="s">
        <v>76</v>
      </c>
      <c r="L10" s="264"/>
      <c r="M10" s="54" t="s">
        <v>75</v>
      </c>
      <c r="N10" s="54" t="s">
        <v>76</v>
      </c>
      <c r="O10" s="54" t="s">
        <v>75</v>
      </c>
      <c r="P10" s="54" t="s">
        <v>76</v>
      </c>
      <c r="Q10" s="54" t="s">
        <v>75</v>
      </c>
      <c r="R10" s="54" t="s">
        <v>76</v>
      </c>
    </row>
    <row r="11" spans="1:18" ht="15" customHeight="1" x14ac:dyDescent="0.25">
      <c r="A11" s="55">
        <v>1</v>
      </c>
      <c r="B11" s="259" t="s">
        <v>58</v>
      </c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</row>
    <row r="12" spans="1:18" ht="75" x14ac:dyDescent="0.25">
      <c r="A12" s="49" t="s">
        <v>59</v>
      </c>
      <c r="B12" s="132" t="s">
        <v>201</v>
      </c>
      <c r="C12" s="100" t="s">
        <v>377</v>
      </c>
      <c r="D12" s="104" t="s">
        <v>60</v>
      </c>
      <c r="E12" s="70">
        <v>1450</v>
      </c>
      <c r="F12" s="65">
        <v>1450</v>
      </c>
      <c r="G12" s="100"/>
      <c r="H12" s="65"/>
      <c r="I12" s="100"/>
      <c r="J12" s="65"/>
      <c r="K12" s="100"/>
      <c r="L12" s="72">
        <v>10495.81</v>
      </c>
      <c r="M12" s="71">
        <v>10495.81</v>
      </c>
      <c r="N12" s="100"/>
      <c r="O12" s="71"/>
      <c r="P12" s="100"/>
      <c r="Q12" s="71"/>
      <c r="R12" s="100"/>
    </row>
    <row r="13" spans="1:18" ht="90" x14ac:dyDescent="0.25">
      <c r="A13" s="49" t="s">
        <v>61</v>
      </c>
      <c r="B13" s="132" t="s">
        <v>203</v>
      </c>
      <c r="C13" s="100" t="s">
        <v>377</v>
      </c>
      <c r="D13" s="104" t="s">
        <v>60</v>
      </c>
      <c r="E13" s="70">
        <v>1674</v>
      </c>
      <c r="F13" s="65">
        <v>1674</v>
      </c>
      <c r="G13" s="100"/>
      <c r="H13" s="65"/>
      <c r="I13" s="100"/>
      <c r="J13" s="65"/>
      <c r="K13" s="100"/>
      <c r="L13" s="72">
        <v>8044.8</v>
      </c>
      <c r="M13" s="71">
        <v>8044.8</v>
      </c>
      <c r="N13" s="100"/>
      <c r="O13" s="71"/>
      <c r="P13" s="100"/>
      <c r="Q13" s="71"/>
      <c r="R13" s="100"/>
    </row>
    <row r="14" spans="1:18" ht="75" x14ac:dyDescent="0.25">
      <c r="A14" s="49" t="s">
        <v>62</v>
      </c>
      <c r="B14" s="133" t="s">
        <v>206</v>
      </c>
      <c r="C14" s="100" t="s">
        <v>377</v>
      </c>
      <c r="D14" s="104" t="s">
        <v>60</v>
      </c>
      <c r="E14" s="70">
        <v>1650</v>
      </c>
      <c r="F14" s="65">
        <v>1650</v>
      </c>
      <c r="G14" s="63"/>
      <c r="H14" s="65"/>
      <c r="I14" s="63"/>
      <c r="J14" s="65"/>
      <c r="K14" s="63"/>
      <c r="L14" s="72">
        <v>13902.7</v>
      </c>
      <c r="M14" s="71">
        <v>13902.7</v>
      </c>
      <c r="N14" s="63"/>
      <c r="O14" s="71"/>
      <c r="P14" s="63"/>
      <c r="Q14" s="71"/>
      <c r="R14" s="63"/>
    </row>
    <row r="15" spans="1:18" ht="60" x14ac:dyDescent="0.25">
      <c r="A15" s="49" t="s">
        <v>63</v>
      </c>
      <c r="B15" s="138" t="s">
        <v>207</v>
      </c>
      <c r="C15" s="100" t="s">
        <v>377</v>
      </c>
      <c r="D15" s="131" t="s">
        <v>69</v>
      </c>
      <c r="E15" s="70">
        <v>4</v>
      </c>
      <c r="F15" s="65">
        <v>4</v>
      </c>
      <c r="G15" s="63"/>
      <c r="H15" s="65"/>
      <c r="I15" s="63"/>
      <c r="J15" s="65"/>
      <c r="K15" s="63"/>
      <c r="L15" s="72">
        <v>1101.5999999999999</v>
      </c>
      <c r="M15" s="71">
        <v>1101.5999999999999</v>
      </c>
      <c r="N15" s="63"/>
      <c r="O15" s="71"/>
      <c r="P15" s="63"/>
      <c r="Q15" s="71"/>
      <c r="R15" s="63"/>
    </row>
    <row r="16" spans="1:18" ht="87.6" customHeight="1" x14ac:dyDescent="0.25">
      <c r="A16" s="49" t="s">
        <v>64</v>
      </c>
      <c r="B16" s="138" t="s">
        <v>257</v>
      </c>
      <c r="C16" s="100" t="s">
        <v>377</v>
      </c>
      <c r="D16" s="104" t="s">
        <v>60</v>
      </c>
      <c r="E16" s="70">
        <v>1363.5</v>
      </c>
      <c r="F16" s="65"/>
      <c r="G16" s="100"/>
      <c r="H16" s="65">
        <v>1363.5</v>
      </c>
      <c r="I16" s="100"/>
      <c r="J16" s="65"/>
      <c r="K16" s="100"/>
      <c r="L16" s="72">
        <v>7527.3</v>
      </c>
      <c r="M16" s="71"/>
      <c r="N16" s="100"/>
      <c r="O16" s="71">
        <v>7527.3</v>
      </c>
      <c r="P16" s="100"/>
      <c r="Q16" s="71"/>
      <c r="R16" s="100"/>
    </row>
    <row r="17" spans="1:18" ht="75" x14ac:dyDescent="0.25">
      <c r="A17" s="49" t="s">
        <v>65</v>
      </c>
      <c r="B17" s="138" t="s">
        <v>212</v>
      </c>
      <c r="C17" s="100" t="s">
        <v>377</v>
      </c>
      <c r="D17" s="104" t="s">
        <v>60</v>
      </c>
      <c r="E17" s="70">
        <v>340</v>
      </c>
      <c r="F17" s="65"/>
      <c r="G17" s="63"/>
      <c r="H17" s="192">
        <v>340</v>
      </c>
      <c r="I17" s="63"/>
      <c r="J17" s="65"/>
      <c r="K17" s="63"/>
      <c r="L17" s="72">
        <v>12231.02</v>
      </c>
      <c r="M17" s="71"/>
      <c r="N17" s="63"/>
      <c r="O17" s="71">
        <v>12231.02</v>
      </c>
      <c r="P17" s="63"/>
      <c r="Q17" s="71"/>
      <c r="R17" s="63"/>
    </row>
    <row r="18" spans="1:18" ht="75" x14ac:dyDescent="0.25">
      <c r="A18" s="49" t="s">
        <v>66</v>
      </c>
      <c r="B18" s="132" t="s">
        <v>256</v>
      </c>
      <c r="C18" s="100" t="s">
        <v>377</v>
      </c>
      <c r="D18" s="104" t="s">
        <v>60</v>
      </c>
      <c r="E18" s="70">
        <v>345</v>
      </c>
      <c r="F18" s="65"/>
      <c r="G18" s="112"/>
      <c r="H18" s="65"/>
      <c r="I18" s="112"/>
      <c r="J18" s="65">
        <v>345</v>
      </c>
      <c r="K18" s="112"/>
      <c r="L18" s="72">
        <v>2624.19</v>
      </c>
      <c r="M18" s="71"/>
      <c r="N18" s="112"/>
      <c r="O18" s="71"/>
      <c r="P18" s="112"/>
      <c r="Q18" s="71">
        <v>2624.19</v>
      </c>
      <c r="R18" s="112"/>
    </row>
    <row r="19" spans="1:18" ht="75" x14ac:dyDescent="0.25">
      <c r="A19" s="49" t="s">
        <v>67</v>
      </c>
      <c r="B19" s="132" t="s">
        <v>260</v>
      </c>
      <c r="C19" s="100" t="s">
        <v>377</v>
      </c>
      <c r="D19" s="104" t="s">
        <v>60</v>
      </c>
      <c r="E19" s="70">
        <v>890</v>
      </c>
      <c r="F19" s="65"/>
      <c r="G19" s="63"/>
      <c r="H19" s="65"/>
      <c r="I19" s="63"/>
      <c r="J19" s="65">
        <v>890</v>
      </c>
      <c r="K19" s="63"/>
      <c r="L19" s="72">
        <v>6170.95</v>
      </c>
      <c r="M19" s="71"/>
      <c r="N19" s="63"/>
      <c r="O19" s="71"/>
      <c r="P19" s="63"/>
      <c r="Q19" s="71">
        <v>6170.95</v>
      </c>
      <c r="R19" s="63"/>
    </row>
    <row r="20" spans="1:18" ht="58.15" customHeight="1" x14ac:dyDescent="0.25">
      <c r="A20" s="49" t="s">
        <v>68</v>
      </c>
      <c r="B20" s="133" t="s">
        <v>263</v>
      </c>
      <c r="C20" s="100" t="s">
        <v>377</v>
      </c>
      <c r="D20" s="104" t="s">
        <v>60</v>
      </c>
      <c r="E20" s="70">
        <v>1850</v>
      </c>
      <c r="F20" s="65"/>
      <c r="G20" s="63"/>
      <c r="H20" s="65"/>
      <c r="I20" s="63"/>
      <c r="J20" s="65">
        <v>1850</v>
      </c>
      <c r="K20" s="63"/>
      <c r="L20" s="72">
        <v>3014.7</v>
      </c>
      <c r="M20" s="71"/>
      <c r="N20" s="63"/>
      <c r="O20" s="71"/>
      <c r="P20" s="63"/>
      <c r="Q20" s="71">
        <v>3014.7</v>
      </c>
      <c r="R20" s="63"/>
    </row>
    <row r="21" spans="1:18" ht="60" customHeight="1" x14ac:dyDescent="0.25">
      <c r="A21" s="49"/>
      <c r="B21" s="259" t="s">
        <v>150</v>
      </c>
      <c r="C21" s="260"/>
      <c r="D21" s="56" t="s">
        <v>70</v>
      </c>
      <c r="E21" s="72" t="s">
        <v>70</v>
      </c>
      <c r="F21" s="72" t="s">
        <v>70</v>
      </c>
      <c r="G21" s="72" t="s">
        <v>70</v>
      </c>
      <c r="H21" s="72" t="s">
        <v>70</v>
      </c>
      <c r="I21" s="72" t="s">
        <v>70</v>
      </c>
      <c r="J21" s="72" t="s">
        <v>70</v>
      </c>
      <c r="K21" s="72" t="s">
        <v>70</v>
      </c>
      <c r="L21" s="72">
        <f>L20+L19+L18+L17+L16+L15+L14+L13+L12</f>
        <v>65113.07</v>
      </c>
      <c r="M21" s="72">
        <f>M12+M13+M14+M15</f>
        <v>33544.910000000003</v>
      </c>
      <c r="N21" s="72"/>
      <c r="O21" s="72">
        <f>O16+O17</f>
        <v>19758.32</v>
      </c>
      <c r="P21" s="72"/>
      <c r="Q21" s="72">
        <f>Q18+Q19+Q20</f>
        <v>11809.84</v>
      </c>
      <c r="R21" s="72"/>
    </row>
    <row r="22" spans="1:18" ht="15" customHeight="1" x14ac:dyDescent="0.25">
      <c r="A22" s="22">
        <v>2</v>
      </c>
      <c r="B22" s="266" t="s">
        <v>71</v>
      </c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</row>
    <row r="23" spans="1:18" ht="100.15" customHeight="1" x14ac:dyDescent="0.25">
      <c r="A23" s="49" t="s">
        <v>72</v>
      </c>
      <c r="B23" s="133" t="s">
        <v>211</v>
      </c>
      <c r="C23" s="100" t="s">
        <v>377</v>
      </c>
      <c r="D23" s="131" t="s">
        <v>69</v>
      </c>
      <c r="E23" s="70">
        <v>1</v>
      </c>
      <c r="F23" s="65">
        <v>1</v>
      </c>
      <c r="G23" s="100"/>
      <c r="H23" s="65"/>
      <c r="I23" s="100"/>
      <c r="J23" s="65"/>
      <c r="K23" s="100"/>
      <c r="L23" s="72">
        <v>4431.8599999999997</v>
      </c>
      <c r="M23" s="71">
        <v>4431.8599999999997</v>
      </c>
      <c r="N23" s="100"/>
      <c r="O23" s="71"/>
      <c r="P23" s="100"/>
      <c r="Q23" s="71"/>
      <c r="R23" s="100"/>
    </row>
    <row r="24" spans="1:18" ht="86.45" customHeight="1" x14ac:dyDescent="0.25">
      <c r="A24" s="49" t="s">
        <v>73</v>
      </c>
      <c r="B24" s="133" t="s">
        <v>214</v>
      </c>
      <c r="C24" s="100" t="s">
        <v>377</v>
      </c>
      <c r="D24" s="104" t="s">
        <v>69</v>
      </c>
      <c r="E24" s="70">
        <v>1</v>
      </c>
      <c r="F24" s="65"/>
      <c r="G24" s="100"/>
      <c r="H24" s="65">
        <v>1</v>
      </c>
      <c r="I24" s="100"/>
      <c r="J24" s="65"/>
      <c r="K24" s="100"/>
      <c r="L24" s="72">
        <v>25783.43</v>
      </c>
      <c r="M24" s="71"/>
      <c r="N24" s="100"/>
      <c r="O24" s="71">
        <v>25783.43</v>
      </c>
      <c r="P24" s="100"/>
      <c r="Q24" s="71"/>
      <c r="R24" s="100"/>
    </row>
    <row r="25" spans="1:18" ht="72" customHeight="1" x14ac:dyDescent="0.25">
      <c r="A25" s="49" t="s">
        <v>74</v>
      </c>
      <c r="B25" s="132" t="s">
        <v>215</v>
      </c>
      <c r="C25" s="100" t="s">
        <v>377</v>
      </c>
      <c r="D25" s="57" t="s">
        <v>60</v>
      </c>
      <c r="E25" s="70">
        <v>2000</v>
      </c>
      <c r="F25" s="65"/>
      <c r="G25" s="63"/>
      <c r="H25" s="192">
        <v>2000</v>
      </c>
      <c r="I25" s="63"/>
      <c r="J25" s="65"/>
      <c r="K25" s="63"/>
      <c r="L25" s="72">
        <v>15585</v>
      </c>
      <c r="M25" s="71"/>
      <c r="N25" s="63"/>
      <c r="O25" s="71">
        <v>15585</v>
      </c>
      <c r="P25" s="63"/>
      <c r="Q25" s="71"/>
      <c r="R25" s="63"/>
    </row>
    <row r="26" spans="1:18" ht="60" x14ac:dyDescent="0.25">
      <c r="A26" s="136" t="s">
        <v>272</v>
      </c>
      <c r="B26" s="133" t="s">
        <v>230</v>
      </c>
      <c r="C26" s="100" t="s">
        <v>377</v>
      </c>
      <c r="D26" s="135"/>
      <c r="E26" s="70"/>
      <c r="F26" s="71"/>
      <c r="G26" s="100"/>
      <c r="H26" s="71"/>
      <c r="I26" s="100"/>
      <c r="J26" s="71"/>
      <c r="K26" s="100"/>
      <c r="L26" s="72"/>
      <c r="M26" s="71"/>
      <c r="N26" s="100"/>
      <c r="O26" s="71"/>
      <c r="P26" s="100"/>
      <c r="Q26" s="71"/>
      <c r="R26" s="100"/>
    </row>
    <row r="27" spans="1:18" ht="51" x14ac:dyDescent="0.25">
      <c r="A27" s="136" t="s">
        <v>273</v>
      </c>
      <c r="B27" s="133" t="s">
        <v>229</v>
      </c>
      <c r="C27" s="100" t="s">
        <v>377</v>
      </c>
      <c r="D27" s="135" t="s">
        <v>60</v>
      </c>
      <c r="E27" s="70">
        <v>1130</v>
      </c>
      <c r="F27" s="71"/>
      <c r="G27" s="100"/>
      <c r="H27" s="71">
        <v>1130</v>
      </c>
      <c r="I27" s="100"/>
      <c r="J27" s="71"/>
      <c r="K27" s="100"/>
      <c r="L27" s="72">
        <v>2062.6</v>
      </c>
      <c r="M27" s="71"/>
      <c r="N27" s="100"/>
      <c r="O27" s="71">
        <v>2062.6</v>
      </c>
      <c r="P27" s="100"/>
      <c r="Q27" s="71"/>
      <c r="R27" s="100"/>
    </row>
    <row r="28" spans="1:18" ht="51" x14ac:dyDescent="0.25">
      <c r="A28" s="136" t="s">
        <v>274</v>
      </c>
      <c r="B28" s="133" t="s">
        <v>232</v>
      </c>
      <c r="C28" s="100" t="s">
        <v>377</v>
      </c>
      <c r="D28" s="135" t="s">
        <v>60</v>
      </c>
      <c r="E28" s="70">
        <v>330</v>
      </c>
      <c r="F28" s="71"/>
      <c r="G28" s="100"/>
      <c r="H28" s="71">
        <v>330</v>
      </c>
      <c r="I28" s="100"/>
      <c r="J28" s="71"/>
      <c r="K28" s="100"/>
      <c r="L28" s="72">
        <v>602.4</v>
      </c>
      <c r="M28" s="71"/>
      <c r="N28" s="100"/>
      <c r="O28" s="71">
        <v>602</v>
      </c>
      <c r="P28" s="100"/>
      <c r="Q28" s="71"/>
      <c r="R28" s="100"/>
    </row>
    <row r="29" spans="1:18" ht="51" x14ac:dyDescent="0.25">
      <c r="A29" s="136" t="s">
        <v>275</v>
      </c>
      <c r="B29" s="133" t="s">
        <v>233</v>
      </c>
      <c r="C29" s="100" t="s">
        <v>377</v>
      </c>
      <c r="D29" s="135" t="s">
        <v>60</v>
      </c>
      <c r="E29" s="70">
        <v>110</v>
      </c>
      <c r="F29" s="71"/>
      <c r="G29" s="100"/>
      <c r="H29" s="71">
        <v>110</v>
      </c>
      <c r="I29" s="100"/>
      <c r="J29" s="71"/>
      <c r="K29" s="100"/>
      <c r="L29" s="72">
        <v>201</v>
      </c>
      <c r="M29" s="71"/>
      <c r="N29" s="100"/>
      <c r="O29" s="71">
        <v>201</v>
      </c>
      <c r="P29" s="100"/>
      <c r="Q29" s="71"/>
      <c r="R29" s="100"/>
    </row>
    <row r="30" spans="1:18" ht="51" x14ac:dyDescent="0.25">
      <c r="A30" s="136" t="s">
        <v>276</v>
      </c>
      <c r="B30" s="133" t="s">
        <v>236</v>
      </c>
      <c r="C30" s="100" t="s">
        <v>377</v>
      </c>
      <c r="D30" s="135" t="s">
        <v>60</v>
      </c>
      <c r="E30" s="70">
        <v>320</v>
      </c>
      <c r="F30" s="71"/>
      <c r="G30" s="100"/>
      <c r="H30" s="71">
        <v>320</v>
      </c>
      <c r="I30" s="100"/>
      <c r="J30" s="71"/>
      <c r="K30" s="100"/>
      <c r="L30" s="72">
        <v>584</v>
      </c>
      <c r="M30" s="71"/>
      <c r="N30" s="100"/>
      <c r="O30" s="71">
        <v>584</v>
      </c>
      <c r="P30" s="100"/>
      <c r="Q30" s="71"/>
      <c r="R30" s="100"/>
    </row>
    <row r="31" spans="1:18" ht="51" x14ac:dyDescent="0.25">
      <c r="A31" s="136" t="s">
        <v>277</v>
      </c>
      <c r="B31" s="133" t="s">
        <v>238</v>
      </c>
      <c r="C31" s="100" t="s">
        <v>377</v>
      </c>
      <c r="D31" s="135" t="s">
        <v>60</v>
      </c>
      <c r="E31" s="70">
        <v>150</v>
      </c>
      <c r="F31" s="71"/>
      <c r="G31" s="100"/>
      <c r="H31" s="71">
        <v>150</v>
      </c>
      <c r="I31" s="100"/>
      <c r="J31" s="71"/>
      <c r="K31" s="100"/>
      <c r="L31" s="72">
        <v>273.89999999999998</v>
      </c>
      <c r="M31" s="71"/>
      <c r="N31" s="100"/>
      <c r="O31" s="71">
        <v>273.89999999999998</v>
      </c>
      <c r="P31" s="100"/>
      <c r="Q31" s="71"/>
      <c r="R31" s="100"/>
    </row>
    <row r="32" spans="1:18" ht="51" x14ac:dyDescent="0.25">
      <c r="A32" s="136" t="s">
        <v>278</v>
      </c>
      <c r="B32" s="133" t="s">
        <v>241</v>
      </c>
      <c r="C32" s="100" t="s">
        <v>377</v>
      </c>
      <c r="D32" s="135" t="s">
        <v>60</v>
      </c>
      <c r="E32" s="70">
        <v>190</v>
      </c>
      <c r="F32" s="71"/>
      <c r="G32" s="100"/>
      <c r="H32" s="71">
        <v>147</v>
      </c>
      <c r="I32" s="100"/>
      <c r="J32" s="71">
        <v>43</v>
      </c>
      <c r="K32" s="100"/>
      <c r="L32" s="72">
        <v>609</v>
      </c>
      <c r="M32" s="71"/>
      <c r="N32" s="100"/>
      <c r="O32" s="71">
        <v>471.36</v>
      </c>
      <c r="P32" s="100"/>
      <c r="Q32" s="71">
        <v>137.63999999999999</v>
      </c>
      <c r="R32" s="100"/>
    </row>
    <row r="33" spans="1:18" ht="51" x14ac:dyDescent="0.25">
      <c r="A33" s="136" t="s">
        <v>279</v>
      </c>
      <c r="B33" s="133" t="s">
        <v>243</v>
      </c>
      <c r="C33" s="100" t="s">
        <v>377</v>
      </c>
      <c r="D33" s="135" t="s">
        <v>60</v>
      </c>
      <c r="E33" s="70">
        <v>1270</v>
      </c>
      <c r="F33" s="71"/>
      <c r="G33" s="100"/>
      <c r="H33" s="71">
        <v>1270</v>
      </c>
      <c r="I33" s="100"/>
      <c r="J33" s="71"/>
      <c r="K33" s="100"/>
      <c r="L33" s="72">
        <v>4072</v>
      </c>
      <c r="M33" s="71"/>
      <c r="N33" s="100"/>
      <c r="O33" s="71">
        <v>4072</v>
      </c>
      <c r="P33" s="100"/>
      <c r="Q33" s="71"/>
      <c r="R33" s="100"/>
    </row>
    <row r="34" spans="1:18" ht="51" x14ac:dyDescent="0.25">
      <c r="A34" s="136" t="s">
        <v>280</v>
      </c>
      <c r="B34" s="133" t="s">
        <v>245</v>
      </c>
      <c r="C34" s="100" t="s">
        <v>377</v>
      </c>
      <c r="D34" s="135" t="s">
        <v>60</v>
      </c>
      <c r="E34" s="70">
        <v>560</v>
      </c>
      <c r="F34" s="71"/>
      <c r="G34" s="100"/>
      <c r="H34" s="71">
        <v>560</v>
      </c>
      <c r="I34" s="100"/>
      <c r="J34" s="71"/>
      <c r="K34" s="100"/>
      <c r="L34" s="72">
        <v>1311</v>
      </c>
      <c r="M34" s="71"/>
      <c r="N34" s="100"/>
      <c r="O34" s="71">
        <v>1311</v>
      </c>
      <c r="P34" s="100"/>
      <c r="Q34" s="71"/>
      <c r="R34" s="100"/>
    </row>
    <row r="35" spans="1:18" ht="51" x14ac:dyDescent="0.25">
      <c r="A35" s="136" t="s">
        <v>281</v>
      </c>
      <c r="B35" s="133" t="s">
        <v>247</v>
      </c>
      <c r="C35" s="100" t="s">
        <v>377</v>
      </c>
      <c r="D35" s="135" t="s">
        <v>60</v>
      </c>
      <c r="E35" s="70">
        <v>520</v>
      </c>
      <c r="F35" s="71"/>
      <c r="G35" s="100"/>
      <c r="H35" s="71">
        <v>520</v>
      </c>
      <c r="I35" s="100"/>
      <c r="J35" s="71"/>
      <c r="K35" s="100"/>
      <c r="L35" s="72">
        <v>1217</v>
      </c>
      <c r="M35" s="71"/>
      <c r="N35" s="100"/>
      <c r="O35" s="71">
        <v>1217</v>
      </c>
      <c r="P35" s="100"/>
      <c r="Q35" s="71"/>
      <c r="R35" s="100"/>
    </row>
    <row r="36" spans="1:18" ht="51" x14ac:dyDescent="0.25">
      <c r="A36" s="136" t="s">
        <v>282</v>
      </c>
      <c r="B36" s="133" t="s">
        <v>249</v>
      </c>
      <c r="C36" s="100" t="s">
        <v>377</v>
      </c>
      <c r="D36" s="135" t="s">
        <v>60</v>
      </c>
      <c r="E36" s="70">
        <v>346</v>
      </c>
      <c r="F36" s="71"/>
      <c r="G36" s="100"/>
      <c r="H36" s="71">
        <v>346</v>
      </c>
      <c r="I36" s="100"/>
      <c r="J36" s="71"/>
      <c r="K36" s="100"/>
      <c r="L36" s="72">
        <v>809</v>
      </c>
      <c r="M36" s="71"/>
      <c r="N36" s="100"/>
      <c r="O36" s="71">
        <v>809</v>
      </c>
      <c r="P36" s="100"/>
      <c r="Q36" s="71"/>
      <c r="R36" s="100"/>
    </row>
    <row r="37" spans="1:18" ht="51" x14ac:dyDescent="0.25">
      <c r="A37" s="136" t="s">
        <v>283</v>
      </c>
      <c r="B37" s="133" t="s">
        <v>250</v>
      </c>
      <c r="C37" s="100" t="s">
        <v>377</v>
      </c>
      <c r="D37" s="135" t="s">
        <v>60</v>
      </c>
      <c r="E37" s="70">
        <v>174</v>
      </c>
      <c r="F37" s="71"/>
      <c r="G37" s="100"/>
      <c r="H37" s="71">
        <v>174</v>
      </c>
      <c r="I37" s="100"/>
      <c r="J37" s="71"/>
      <c r="K37" s="100"/>
      <c r="L37" s="72">
        <v>407.4</v>
      </c>
      <c r="M37" s="71"/>
      <c r="N37" s="100"/>
      <c r="O37" s="71">
        <v>407.4</v>
      </c>
      <c r="P37" s="100"/>
      <c r="Q37" s="71"/>
      <c r="R37" s="100"/>
    </row>
    <row r="38" spans="1:18" ht="51" x14ac:dyDescent="0.25">
      <c r="A38" s="129" t="s">
        <v>284</v>
      </c>
      <c r="B38" s="132" t="s">
        <v>252</v>
      </c>
      <c r="C38" s="100" t="s">
        <v>377</v>
      </c>
      <c r="D38" s="135" t="s">
        <v>60</v>
      </c>
      <c r="E38" s="70">
        <v>1400</v>
      </c>
      <c r="F38" s="71"/>
      <c r="G38" s="100"/>
      <c r="H38" s="71">
        <v>1400</v>
      </c>
      <c r="I38" s="100"/>
      <c r="J38" s="71"/>
      <c r="K38" s="100"/>
      <c r="L38" s="72">
        <v>4995</v>
      </c>
      <c r="M38" s="71"/>
      <c r="N38" s="100"/>
      <c r="O38" s="71">
        <v>4995</v>
      </c>
      <c r="P38" s="100"/>
      <c r="Q38" s="71"/>
      <c r="R38" s="100"/>
    </row>
    <row r="39" spans="1:18" ht="87" customHeight="1" x14ac:dyDescent="0.25">
      <c r="A39" s="137" t="s">
        <v>285</v>
      </c>
      <c r="B39" s="133" t="s">
        <v>267</v>
      </c>
      <c r="C39" s="100" t="s">
        <v>377</v>
      </c>
      <c r="D39" s="135" t="s">
        <v>286</v>
      </c>
      <c r="E39" s="70">
        <v>2</v>
      </c>
      <c r="F39" s="71"/>
      <c r="G39" s="100"/>
      <c r="H39" s="71"/>
      <c r="I39" s="100"/>
      <c r="J39" s="71">
        <v>2</v>
      </c>
      <c r="K39" s="100"/>
      <c r="L39" s="72">
        <v>23419.58</v>
      </c>
      <c r="M39" s="71"/>
      <c r="N39" s="100"/>
      <c r="O39" s="71"/>
      <c r="P39" s="100"/>
      <c r="Q39" s="71">
        <v>23419.58</v>
      </c>
      <c r="R39" s="100"/>
    </row>
    <row r="40" spans="1:18" ht="90" customHeight="1" x14ac:dyDescent="0.25">
      <c r="A40" s="137" t="s">
        <v>271</v>
      </c>
      <c r="B40" s="132" t="s">
        <v>269</v>
      </c>
      <c r="C40" s="100" t="s">
        <v>377</v>
      </c>
      <c r="D40" s="135" t="s">
        <v>60</v>
      </c>
      <c r="E40" s="70">
        <v>1300</v>
      </c>
      <c r="F40" s="71"/>
      <c r="G40" s="100"/>
      <c r="H40" s="71"/>
      <c r="I40" s="100"/>
      <c r="J40" s="71">
        <v>1300</v>
      </c>
      <c r="K40" s="100"/>
      <c r="L40" s="72">
        <v>1741.6</v>
      </c>
      <c r="M40" s="71"/>
      <c r="N40" s="100"/>
      <c r="O40" s="71"/>
      <c r="P40" s="100"/>
      <c r="Q40" s="71">
        <v>1741.6</v>
      </c>
      <c r="R40" s="100"/>
    </row>
    <row r="41" spans="1:18" ht="51" customHeight="1" x14ac:dyDescent="0.25">
      <c r="A41" s="259" t="s">
        <v>150</v>
      </c>
      <c r="B41" s="260"/>
      <c r="C41" s="139" t="s">
        <v>70</v>
      </c>
      <c r="D41" s="72" t="s">
        <v>70</v>
      </c>
      <c r="E41" s="72" t="s">
        <v>70</v>
      </c>
      <c r="F41" s="72" t="s">
        <v>70</v>
      </c>
      <c r="G41" s="72" t="s">
        <v>70</v>
      </c>
      <c r="H41" s="72" t="s">
        <v>70</v>
      </c>
      <c r="I41" s="72" t="s">
        <v>70</v>
      </c>
      <c r="J41" s="72" t="s">
        <v>70</v>
      </c>
      <c r="K41" s="72"/>
      <c r="L41" s="72">
        <f>L23+L24+L25+L27+L28+L29+L30+L31+L32+L33+L34+L35+L36+L37+L38+L39+L40</f>
        <v>88105.770000000019</v>
      </c>
      <c r="M41" s="72">
        <v>4431.8599999999997</v>
      </c>
      <c r="N41" s="140"/>
      <c r="O41" s="72">
        <f>O24+O25+O27+O28+O29+O30+O31+O32+O33+O34+O35+O36+O37+O38</f>
        <v>58374.69</v>
      </c>
      <c r="P41" s="140"/>
      <c r="Q41" s="72">
        <f>Q40+Q39+Q32</f>
        <v>25298.82</v>
      </c>
      <c r="R41" s="140"/>
    </row>
    <row r="42" spans="1:18" ht="17.45" customHeight="1" x14ac:dyDescent="0.25">
      <c r="A42" s="259" t="s">
        <v>151</v>
      </c>
      <c r="B42" s="260"/>
      <c r="C42" s="180" t="s">
        <v>70</v>
      </c>
      <c r="D42" s="72" t="s">
        <v>70</v>
      </c>
      <c r="E42" s="72" t="s">
        <v>70</v>
      </c>
      <c r="F42" s="72" t="s">
        <v>70</v>
      </c>
      <c r="G42" s="72" t="s">
        <v>70</v>
      </c>
      <c r="H42" s="72" t="s">
        <v>70</v>
      </c>
      <c r="I42" s="72" t="s">
        <v>70</v>
      </c>
      <c r="J42" s="72" t="s">
        <v>70</v>
      </c>
      <c r="K42" s="72"/>
      <c r="L42" s="72">
        <f>L41+L21</f>
        <v>153218.84000000003</v>
      </c>
      <c r="M42" s="72">
        <f>M41+M21</f>
        <v>37976.770000000004</v>
      </c>
      <c r="N42" s="140"/>
      <c r="O42" s="72">
        <f>O41+O21</f>
        <v>78133.010000000009</v>
      </c>
      <c r="P42" s="140"/>
      <c r="Q42" s="72">
        <f>Q41+Q21</f>
        <v>37108.660000000003</v>
      </c>
      <c r="R42" s="140"/>
    </row>
    <row r="43" spans="1:18" ht="46.15" customHeight="1" x14ac:dyDescent="0.25">
      <c r="A43" s="259" t="s">
        <v>373</v>
      </c>
      <c r="B43" s="260"/>
      <c r="C43" s="130" t="s">
        <v>70</v>
      </c>
      <c r="D43" s="72" t="s">
        <v>70</v>
      </c>
      <c r="E43" s="72" t="s">
        <v>70</v>
      </c>
      <c r="F43" s="72" t="s">
        <v>70</v>
      </c>
      <c r="G43" s="72" t="s">
        <v>70</v>
      </c>
      <c r="H43" s="72" t="s">
        <v>70</v>
      </c>
      <c r="I43" s="72" t="s">
        <v>70</v>
      </c>
      <c r="J43" s="72" t="s">
        <v>70</v>
      </c>
      <c r="K43" s="72"/>
      <c r="L43" s="72">
        <v>38304.71</v>
      </c>
      <c r="M43" s="72">
        <v>9494.1929999999993</v>
      </c>
      <c r="N43" s="140"/>
      <c r="O43" s="72">
        <v>19533.352999999999</v>
      </c>
      <c r="P43" s="140"/>
      <c r="Q43" s="72">
        <v>9277.1650000000009</v>
      </c>
      <c r="R43" s="140"/>
    </row>
    <row r="44" spans="1:18" ht="26.45" customHeight="1" x14ac:dyDescent="0.25">
      <c r="A44" s="259" t="s">
        <v>374</v>
      </c>
      <c r="B44" s="260"/>
      <c r="C44" s="180" t="s">
        <v>70</v>
      </c>
      <c r="D44" s="72" t="s">
        <v>70</v>
      </c>
      <c r="E44" s="72" t="s">
        <v>70</v>
      </c>
      <c r="F44" s="72" t="s">
        <v>70</v>
      </c>
      <c r="G44" s="72" t="s">
        <v>70</v>
      </c>
      <c r="H44" s="72" t="s">
        <v>70</v>
      </c>
      <c r="I44" s="72" t="s">
        <v>70</v>
      </c>
      <c r="J44" s="72" t="s">
        <v>70</v>
      </c>
      <c r="K44" s="72"/>
      <c r="L44" s="72">
        <f>L42+L43</f>
        <v>191523.55000000002</v>
      </c>
      <c r="M44" s="72">
        <f>M43+M42</f>
        <v>47470.963000000003</v>
      </c>
      <c r="N44" s="140"/>
      <c r="O44" s="72">
        <f>O42+O43</f>
        <v>97666.363000000012</v>
      </c>
      <c r="P44" s="140"/>
      <c r="Q44" s="72">
        <f>Q42+Q43</f>
        <v>46385.825000000004</v>
      </c>
      <c r="R44" s="140"/>
    </row>
    <row r="50" spans="3:5" ht="15.75" x14ac:dyDescent="0.25">
      <c r="C50" s="99" t="s">
        <v>137</v>
      </c>
      <c r="D50" s="248" t="s">
        <v>387</v>
      </c>
      <c r="E50" s="248"/>
    </row>
  </sheetData>
  <sheetProtection formatCells="0" formatColumns="0" formatRows="0" insertColumns="0" insertRows="0" insertHyperlinks="0" deleteColumns="0" deleteRows="0" sort="0" autoFilter="0" pivotTables="0"/>
  <protectedRanges>
    <protectedRange sqref="E50" name="Диапазон2_2"/>
    <protectedRange sqref="D50" name="Диапазон18_1"/>
    <protectedRange sqref="D50" name="Диапазон2_1_1"/>
    <protectedRange sqref="C12:C20 C23:C40" name="Диапазон1_1"/>
    <protectedRange sqref="I12:I20" name="Диапазон4_1"/>
    <protectedRange sqref="G12:G20" name="Диапазон5_1"/>
    <protectedRange sqref="K12:K20" name="Диапазон6_1"/>
    <protectedRange sqref="N12:N20" name="Диапазон9_1"/>
    <protectedRange sqref="P12:P20" name="Диапазон10_1"/>
    <protectedRange sqref="R12:R20" name="Диапазон11_1"/>
    <protectedRange sqref="K23:K40" name="Диапазон23_3"/>
    <protectedRange sqref="I23:I40" name="Диапазон22_3"/>
    <protectedRange sqref="G23:G40" name="Диапазон21_3"/>
    <protectedRange sqref="G23:G40" name="Диапазон20_3"/>
    <protectedRange sqref="R23:R40" name="Диапазон28_1"/>
    <protectedRange sqref="P23:P40" name="Диапазон27_1"/>
    <protectedRange sqref="N23:N40" name="Диапазон26_1"/>
  </protectedRanges>
  <mergeCells count="23">
    <mergeCell ref="A41:B41"/>
    <mergeCell ref="Q9:R9"/>
    <mergeCell ref="M8:R8"/>
    <mergeCell ref="B21:C21"/>
    <mergeCell ref="O9:P9"/>
    <mergeCell ref="M9:N9"/>
    <mergeCell ref="J9:K9"/>
    <mergeCell ref="A44:B44"/>
    <mergeCell ref="D50:E50"/>
    <mergeCell ref="A42:B42"/>
    <mergeCell ref="A43:B43"/>
    <mergeCell ref="A6:Q6"/>
    <mergeCell ref="C8:C10"/>
    <mergeCell ref="B11:R11"/>
    <mergeCell ref="B22:R22"/>
    <mergeCell ref="A8:A10"/>
    <mergeCell ref="B8:B10"/>
    <mergeCell ref="D8:D10"/>
    <mergeCell ref="E8:E10"/>
    <mergeCell ref="L8:L10"/>
    <mergeCell ref="F8:K8"/>
    <mergeCell ref="F9:G9"/>
    <mergeCell ref="H9:I9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5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opLeftCell="A25" zoomScale="60" zoomScaleNormal="60" workbookViewId="0">
      <selection activeCell="N20" sqref="N20"/>
    </sheetView>
  </sheetViews>
  <sheetFormatPr defaultColWidth="9.140625" defaultRowHeight="15.75" x14ac:dyDescent="0.25"/>
  <cols>
    <col min="1" max="2" width="22.42578125" style="2" customWidth="1"/>
    <col min="3" max="3" width="19.7109375" style="2" customWidth="1"/>
    <col min="4" max="4" width="19.140625" style="2" customWidth="1"/>
    <col min="5" max="8" width="19.28515625" style="2" customWidth="1"/>
    <col min="9" max="9" width="22.28515625" style="2" customWidth="1"/>
    <col min="10" max="10" width="26" style="2" customWidth="1"/>
    <col min="11" max="16384" width="9.140625" style="2"/>
  </cols>
  <sheetData>
    <row r="1" spans="1:9" x14ac:dyDescent="0.25">
      <c r="I1" s="15" t="s">
        <v>191</v>
      </c>
    </row>
    <row r="2" spans="1:9" ht="31.5" customHeight="1" x14ac:dyDescent="0.25">
      <c r="A2" s="271" t="s">
        <v>197</v>
      </c>
      <c r="B2" s="271"/>
      <c r="C2" s="271"/>
      <c r="D2" s="271"/>
      <c r="E2" s="271"/>
      <c r="F2" s="271"/>
      <c r="G2" s="271"/>
      <c r="H2" s="271"/>
      <c r="I2" s="271"/>
    </row>
    <row r="3" spans="1:9" ht="201.75" customHeight="1" x14ac:dyDescent="0.25">
      <c r="A3" s="1" t="s">
        <v>4</v>
      </c>
      <c r="B3" s="1" t="s">
        <v>46</v>
      </c>
      <c r="C3" s="1" t="s">
        <v>2</v>
      </c>
      <c r="D3" s="1" t="s">
        <v>3</v>
      </c>
      <c r="E3" s="1" t="s">
        <v>5</v>
      </c>
      <c r="F3" s="1" t="s">
        <v>6</v>
      </c>
      <c r="G3" s="1" t="s">
        <v>7</v>
      </c>
      <c r="H3" s="1" t="s">
        <v>0</v>
      </c>
      <c r="I3" s="1" t="s">
        <v>1</v>
      </c>
    </row>
    <row r="4" spans="1:9" ht="16.5" thickBot="1" x14ac:dyDescent="0.3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</row>
    <row r="5" spans="1:9" ht="75.75" thickBot="1" x14ac:dyDescent="0.3">
      <c r="A5" s="177" t="s">
        <v>201</v>
      </c>
      <c r="B5" s="1"/>
      <c r="C5" s="109"/>
      <c r="D5" s="109"/>
      <c r="E5" s="109"/>
      <c r="F5" s="109" t="s">
        <v>370</v>
      </c>
      <c r="G5" s="109"/>
      <c r="H5" s="109"/>
      <c r="I5" s="110"/>
    </row>
    <row r="6" spans="1:9" ht="75.75" thickBot="1" x14ac:dyDescent="0.3">
      <c r="A6" s="177" t="s">
        <v>330</v>
      </c>
      <c r="B6" s="1"/>
      <c r="C6" s="176"/>
      <c r="D6" s="176"/>
      <c r="E6" s="176"/>
      <c r="F6" s="109" t="s">
        <v>370</v>
      </c>
      <c r="G6" s="176"/>
      <c r="H6" s="176"/>
      <c r="I6" s="111"/>
    </row>
    <row r="7" spans="1:9" ht="75.75" thickBot="1" x14ac:dyDescent="0.3">
      <c r="A7" s="178" t="s">
        <v>206</v>
      </c>
      <c r="B7" s="1"/>
      <c r="C7" s="176"/>
      <c r="D7" s="176"/>
      <c r="E7" s="176"/>
      <c r="F7" s="109" t="s">
        <v>370</v>
      </c>
      <c r="G7" s="176"/>
      <c r="H7" s="176"/>
      <c r="I7" s="111"/>
    </row>
    <row r="8" spans="1:9" ht="45.75" thickBot="1" x14ac:dyDescent="0.3">
      <c r="A8" s="177" t="s">
        <v>207</v>
      </c>
      <c r="B8" s="1"/>
      <c r="C8" s="113"/>
      <c r="D8" s="113"/>
      <c r="E8" s="113"/>
      <c r="F8" s="109" t="s">
        <v>370</v>
      </c>
      <c r="G8" s="113"/>
      <c r="H8" s="113"/>
      <c r="I8" s="114"/>
    </row>
    <row r="9" spans="1:9" s="85" customFormat="1" ht="108" customHeight="1" thickBot="1" x14ac:dyDescent="0.3">
      <c r="A9" s="178" t="s">
        <v>211</v>
      </c>
      <c r="B9" s="109"/>
      <c r="C9" s="109"/>
      <c r="D9" s="109"/>
      <c r="E9" s="109"/>
      <c r="F9" s="109" t="s">
        <v>370</v>
      </c>
      <c r="G9" s="109"/>
      <c r="H9" s="109"/>
      <c r="I9" s="110"/>
    </row>
    <row r="10" spans="1:9" s="85" customFormat="1" ht="89.25" customHeight="1" thickBot="1" x14ac:dyDescent="0.3">
      <c r="A10" s="177" t="s">
        <v>257</v>
      </c>
      <c r="B10" s="102"/>
      <c r="C10" s="102"/>
      <c r="D10" s="102"/>
      <c r="E10" s="102"/>
      <c r="F10" s="109" t="s">
        <v>371</v>
      </c>
      <c r="G10" s="102"/>
      <c r="H10" s="102"/>
      <c r="I10" s="111"/>
    </row>
    <row r="11" spans="1:9" s="85" customFormat="1" ht="75.75" thickBot="1" x14ac:dyDescent="0.3">
      <c r="A11" s="177" t="s">
        <v>212</v>
      </c>
      <c r="B11" s="102"/>
      <c r="C11" s="102"/>
      <c r="D11" s="102"/>
      <c r="E11" s="102"/>
      <c r="F11" s="109" t="s">
        <v>371</v>
      </c>
      <c r="G11" s="102"/>
      <c r="H11" s="102"/>
      <c r="I11" s="111"/>
    </row>
    <row r="12" spans="1:9" s="85" customFormat="1" ht="91.5" customHeight="1" thickBot="1" x14ac:dyDescent="0.3">
      <c r="A12" s="178" t="s">
        <v>214</v>
      </c>
      <c r="B12" s="113"/>
      <c r="C12" s="113"/>
      <c r="D12" s="113"/>
      <c r="E12" s="113"/>
      <c r="F12" s="109" t="s">
        <v>371</v>
      </c>
      <c r="G12" s="113"/>
      <c r="H12" s="113"/>
      <c r="I12" s="114"/>
    </row>
    <row r="13" spans="1:9" s="85" customFormat="1" ht="73.150000000000006" customHeight="1" thickBot="1" x14ac:dyDescent="0.3">
      <c r="A13" s="177" t="s">
        <v>215</v>
      </c>
      <c r="B13" s="109"/>
      <c r="C13" s="109"/>
      <c r="D13" s="109"/>
      <c r="E13" s="109"/>
      <c r="F13" s="109" t="s">
        <v>371</v>
      </c>
      <c r="G13" s="109"/>
      <c r="H13" s="109"/>
      <c r="I13" s="110"/>
    </row>
    <row r="14" spans="1:9" s="85" customFormat="1" ht="53.25" customHeight="1" thickBot="1" x14ac:dyDescent="0.3">
      <c r="A14" s="178" t="s">
        <v>230</v>
      </c>
      <c r="B14" s="102"/>
      <c r="C14" s="102"/>
      <c r="D14" s="102"/>
      <c r="E14" s="102"/>
      <c r="F14" s="109" t="s">
        <v>371</v>
      </c>
      <c r="G14" s="102"/>
      <c r="H14" s="102"/>
      <c r="I14" s="111"/>
    </row>
    <row r="15" spans="1:9" s="85" customFormat="1" ht="75.75" thickBot="1" x14ac:dyDescent="0.3">
      <c r="A15" s="177" t="s">
        <v>256</v>
      </c>
      <c r="B15" s="102"/>
      <c r="C15" s="102"/>
      <c r="D15" s="102"/>
      <c r="E15" s="102"/>
      <c r="F15" s="109" t="s">
        <v>372</v>
      </c>
      <c r="G15" s="102"/>
      <c r="H15" s="102"/>
      <c r="I15" s="111"/>
    </row>
    <row r="16" spans="1:9" s="85" customFormat="1" ht="83.25" customHeight="1" thickBot="1" x14ac:dyDescent="0.3">
      <c r="A16" s="177" t="s">
        <v>260</v>
      </c>
      <c r="B16" s="113"/>
      <c r="C16" s="113"/>
      <c r="D16" s="113"/>
      <c r="E16" s="113"/>
      <c r="F16" s="109" t="s">
        <v>372</v>
      </c>
      <c r="G16" s="113"/>
      <c r="H16" s="113"/>
      <c r="I16" s="114"/>
    </row>
    <row r="17" spans="1:9" ht="68.25" customHeight="1" thickBot="1" x14ac:dyDescent="0.3">
      <c r="A17" s="178" t="s">
        <v>263</v>
      </c>
      <c r="B17" s="176"/>
      <c r="C17" s="176"/>
      <c r="D17" s="176"/>
      <c r="E17" s="176"/>
      <c r="F17" s="109" t="s">
        <v>372</v>
      </c>
      <c r="G17" s="176"/>
      <c r="H17" s="176"/>
      <c r="I17" s="111"/>
    </row>
    <row r="18" spans="1:9" ht="93.75" customHeight="1" thickBot="1" x14ac:dyDescent="0.3">
      <c r="A18" s="178" t="s">
        <v>267</v>
      </c>
      <c r="B18" s="176"/>
      <c r="C18" s="176"/>
      <c r="D18" s="176"/>
      <c r="E18" s="176"/>
      <c r="F18" s="109" t="s">
        <v>372</v>
      </c>
      <c r="G18" s="176"/>
      <c r="H18" s="176"/>
      <c r="I18" s="111"/>
    </row>
    <row r="19" spans="1:9" ht="90" customHeight="1" thickBot="1" x14ac:dyDescent="0.3">
      <c r="A19" s="177" t="s">
        <v>269</v>
      </c>
      <c r="B19" s="113"/>
      <c r="C19" s="113"/>
      <c r="D19" s="113"/>
      <c r="E19" s="113"/>
      <c r="F19" s="109" t="s">
        <v>372</v>
      </c>
      <c r="G19" s="113"/>
      <c r="H19" s="113"/>
      <c r="I19" s="114"/>
    </row>
    <row r="23" spans="1:9" x14ac:dyDescent="0.25">
      <c r="B23" s="2" t="s">
        <v>388</v>
      </c>
      <c r="D23" s="2" t="s">
        <v>384</v>
      </c>
    </row>
  </sheetData>
  <mergeCells count="1">
    <mergeCell ref="A2:I2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zoomScale="85" zoomScaleNormal="85" workbookViewId="0">
      <selection activeCell="F37" sqref="F37"/>
    </sheetView>
  </sheetViews>
  <sheetFormatPr defaultColWidth="9.140625" defaultRowHeight="15" x14ac:dyDescent="0.25"/>
  <cols>
    <col min="1" max="1" width="9.140625" style="9"/>
    <col min="2" max="2" width="37.42578125" style="9" customWidth="1"/>
    <col min="3" max="3" width="56.5703125" style="9" customWidth="1"/>
    <col min="4" max="4" width="19" style="9" customWidth="1"/>
    <col min="5" max="5" width="16" style="9" customWidth="1"/>
    <col min="6" max="6" width="16.7109375" style="9" customWidth="1"/>
    <col min="7" max="7" width="17.42578125" style="9" customWidth="1"/>
    <col min="8" max="8" width="16.7109375" style="9" customWidth="1"/>
    <col min="9" max="9" width="19.5703125" style="9" customWidth="1"/>
    <col min="10" max="10" width="20.28515625" style="9" customWidth="1"/>
    <col min="11" max="11" width="36.7109375" style="9" customWidth="1"/>
    <col min="12" max="12" width="53.85546875" style="9" customWidth="1"/>
    <col min="13" max="13" width="11.7109375" style="9" customWidth="1"/>
    <col min="14" max="15" width="16.140625" style="9" customWidth="1"/>
    <col min="16" max="16384" width="9.140625" style="9"/>
  </cols>
  <sheetData>
    <row r="1" spans="1:15" x14ac:dyDescent="0.25">
      <c r="L1" s="16" t="s">
        <v>192</v>
      </c>
    </row>
    <row r="2" spans="1:15" ht="15.75" x14ac:dyDescent="0.25">
      <c r="A2" s="272" t="s">
        <v>198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</row>
    <row r="3" spans="1:15" x14ac:dyDescent="0.25">
      <c r="A3"/>
      <c r="B3"/>
      <c r="C3"/>
      <c r="D3"/>
    </row>
    <row r="5" spans="1:15" ht="15" customHeight="1" x14ac:dyDescent="0.25">
      <c r="A5" s="275" t="s">
        <v>8</v>
      </c>
      <c r="B5" s="215" t="s">
        <v>121</v>
      </c>
      <c r="C5" s="215" t="s">
        <v>127</v>
      </c>
      <c r="D5" s="277" t="s">
        <v>136</v>
      </c>
      <c r="E5" s="278"/>
      <c r="F5" s="278"/>
      <c r="G5" s="273" t="s">
        <v>132</v>
      </c>
      <c r="H5" s="273" t="s">
        <v>133</v>
      </c>
      <c r="I5" s="273" t="s">
        <v>134</v>
      </c>
      <c r="J5" s="273" t="s">
        <v>135</v>
      </c>
      <c r="K5" s="262" t="s">
        <v>128</v>
      </c>
      <c r="L5" s="262" t="s">
        <v>129</v>
      </c>
    </row>
    <row r="6" spans="1:15" ht="67.5" customHeight="1" x14ac:dyDescent="0.25">
      <c r="A6" s="276"/>
      <c r="B6" s="216"/>
      <c r="C6" s="216"/>
      <c r="D6" s="40">
        <v>2017</v>
      </c>
      <c r="E6" s="58">
        <v>2018</v>
      </c>
      <c r="F6" s="58">
        <v>2019</v>
      </c>
      <c r="G6" s="274"/>
      <c r="H6" s="274"/>
      <c r="I6" s="274"/>
      <c r="J6" s="274"/>
      <c r="K6" s="264"/>
      <c r="L6" s="264"/>
    </row>
    <row r="7" spans="1:15" ht="62.25" customHeight="1" x14ac:dyDescent="0.25">
      <c r="A7" s="54">
        <v>1</v>
      </c>
      <c r="B7" s="143" t="s">
        <v>201</v>
      </c>
      <c r="C7" s="141" t="s">
        <v>287</v>
      </c>
      <c r="D7" s="54" t="s">
        <v>314</v>
      </c>
      <c r="E7" s="54"/>
      <c r="F7" s="54"/>
      <c r="G7" s="64" t="s">
        <v>125</v>
      </c>
      <c r="H7" s="65" t="s">
        <v>317</v>
      </c>
      <c r="I7" s="63"/>
      <c r="J7" s="61"/>
      <c r="K7" s="152" t="s">
        <v>319</v>
      </c>
      <c r="L7" s="151" t="s">
        <v>131</v>
      </c>
    </row>
    <row r="8" spans="1:15" ht="55.5" customHeight="1" x14ac:dyDescent="0.25">
      <c r="A8" s="60">
        <v>2</v>
      </c>
      <c r="B8" s="147" t="s">
        <v>330</v>
      </c>
      <c r="C8" s="141" t="s">
        <v>288</v>
      </c>
      <c r="D8" s="59" t="s">
        <v>314</v>
      </c>
      <c r="E8" s="54"/>
      <c r="F8" s="54"/>
      <c r="G8" s="64" t="s">
        <v>125</v>
      </c>
      <c r="H8" s="65" t="s">
        <v>317</v>
      </c>
      <c r="I8" s="63"/>
      <c r="J8" s="61"/>
      <c r="K8" s="152" t="s">
        <v>319</v>
      </c>
      <c r="L8" s="151" t="s">
        <v>131</v>
      </c>
    </row>
    <row r="9" spans="1:15" ht="57" customHeight="1" x14ac:dyDescent="0.25">
      <c r="A9" s="54">
        <v>3</v>
      </c>
      <c r="B9" s="144" t="s">
        <v>206</v>
      </c>
      <c r="C9" s="142" t="s">
        <v>289</v>
      </c>
      <c r="D9" s="54" t="s">
        <v>314</v>
      </c>
      <c r="E9" s="54"/>
      <c r="F9" s="54"/>
      <c r="G9" s="64" t="s">
        <v>125</v>
      </c>
      <c r="H9" s="65" t="s">
        <v>317</v>
      </c>
      <c r="I9" s="63"/>
      <c r="J9" s="61"/>
      <c r="K9" s="152" t="s">
        <v>319</v>
      </c>
      <c r="L9" s="151" t="s">
        <v>131</v>
      </c>
    </row>
    <row r="10" spans="1:15" ht="54.6" customHeight="1" x14ac:dyDescent="0.25">
      <c r="A10" s="60">
        <v>4</v>
      </c>
      <c r="B10" s="143" t="s">
        <v>207</v>
      </c>
      <c r="C10" s="142" t="s">
        <v>290</v>
      </c>
      <c r="D10" s="54" t="s">
        <v>314</v>
      </c>
      <c r="E10" s="54"/>
      <c r="F10" s="54"/>
      <c r="G10" s="64" t="s">
        <v>125</v>
      </c>
      <c r="H10" s="65" t="s">
        <v>317</v>
      </c>
      <c r="I10" s="63"/>
      <c r="J10" s="61"/>
      <c r="K10" s="152" t="s">
        <v>319</v>
      </c>
      <c r="L10" s="151" t="s">
        <v>131</v>
      </c>
    </row>
    <row r="11" spans="1:15" ht="56.45" customHeight="1" x14ac:dyDescent="0.25">
      <c r="A11" s="54">
        <v>5</v>
      </c>
      <c r="B11" s="144" t="s">
        <v>211</v>
      </c>
      <c r="C11" s="141" t="s">
        <v>292</v>
      </c>
      <c r="D11" s="59" t="s">
        <v>314</v>
      </c>
      <c r="E11" s="54"/>
      <c r="F11" s="54"/>
      <c r="G11" s="64" t="s">
        <v>125</v>
      </c>
      <c r="H11" s="65" t="s">
        <v>317</v>
      </c>
      <c r="I11" s="63"/>
      <c r="J11" s="61"/>
      <c r="K11" s="152" t="s">
        <v>320</v>
      </c>
      <c r="L11" s="151" t="s">
        <v>131</v>
      </c>
    </row>
    <row r="12" spans="1:15" ht="58.15" customHeight="1" x14ac:dyDescent="0.25">
      <c r="A12" s="54">
        <v>6</v>
      </c>
      <c r="B12" s="143" t="s">
        <v>257</v>
      </c>
      <c r="C12" s="142" t="s">
        <v>291</v>
      </c>
      <c r="D12" s="54"/>
      <c r="E12" s="59" t="s">
        <v>314</v>
      </c>
      <c r="F12" s="54"/>
      <c r="G12" s="64" t="s">
        <v>123</v>
      </c>
      <c r="H12" s="65" t="s">
        <v>316</v>
      </c>
      <c r="I12" s="61"/>
      <c r="J12" s="61"/>
      <c r="K12" s="152" t="s">
        <v>321</v>
      </c>
      <c r="L12" s="151" t="s">
        <v>131</v>
      </c>
    </row>
    <row r="13" spans="1:15" ht="59.45" customHeight="1" x14ac:dyDescent="0.25">
      <c r="A13" s="60">
        <v>7</v>
      </c>
      <c r="B13" s="143" t="s">
        <v>212</v>
      </c>
      <c r="C13" s="142" t="s">
        <v>293</v>
      </c>
      <c r="D13" s="54"/>
      <c r="E13" s="59" t="s">
        <v>314</v>
      </c>
      <c r="F13" s="54"/>
      <c r="G13" s="64" t="s">
        <v>123</v>
      </c>
      <c r="H13" s="65" t="s">
        <v>316</v>
      </c>
      <c r="I13" s="61"/>
      <c r="J13" s="61"/>
      <c r="K13" s="152" t="s">
        <v>319</v>
      </c>
      <c r="L13" s="151" t="s">
        <v>131</v>
      </c>
    </row>
    <row r="14" spans="1:15" ht="75" customHeight="1" x14ac:dyDescent="0.25">
      <c r="A14" s="54">
        <v>8</v>
      </c>
      <c r="B14" s="144" t="s">
        <v>214</v>
      </c>
      <c r="C14" s="142" t="s">
        <v>294</v>
      </c>
      <c r="D14" s="54"/>
      <c r="E14" s="54" t="s">
        <v>314</v>
      </c>
      <c r="F14" s="59"/>
      <c r="G14" s="64" t="s">
        <v>123</v>
      </c>
      <c r="H14" s="65" t="s">
        <v>316</v>
      </c>
      <c r="I14" s="61"/>
      <c r="J14" s="61"/>
      <c r="K14" s="152" t="s">
        <v>322</v>
      </c>
      <c r="L14" s="151" t="s">
        <v>131</v>
      </c>
    </row>
    <row r="15" spans="1:15" ht="66" customHeight="1" x14ac:dyDescent="0.25">
      <c r="A15" s="60">
        <v>9</v>
      </c>
      <c r="B15" s="143" t="s">
        <v>215</v>
      </c>
      <c r="C15" s="142" t="s">
        <v>295</v>
      </c>
      <c r="D15" s="54"/>
      <c r="E15" s="54" t="s">
        <v>314</v>
      </c>
      <c r="F15" s="54"/>
      <c r="G15" s="64" t="s">
        <v>123</v>
      </c>
      <c r="H15" s="65" t="s">
        <v>316</v>
      </c>
      <c r="I15" s="61"/>
      <c r="J15" s="61"/>
      <c r="K15" s="152" t="s">
        <v>322</v>
      </c>
      <c r="L15" s="151" t="s">
        <v>131</v>
      </c>
    </row>
    <row r="16" spans="1:15" ht="34.9" customHeight="1" x14ac:dyDescent="0.25">
      <c r="A16" s="60">
        <v>10</v>
      </c>
      <c r="B16" s="144" t="s">
        <v>230</v>
      </c>
      <c r="C16" s="142" t="s">
        <v>297</v>
      </c>
      <c r="D16" s="54"/>
      <c r="E16" s="54"/>
      <c r="F16" s="54"/>
      <c r="G16" s="64"/>
      <c r="H16" s="65"/>
      <c r="I16" s="61"/>
      <c r="J16" s="61"/>
      <c r="K16" s="152" t="s">
        <v>318</v>
      </c>
      <c r="L16" s="151" t="s">
        <v>327</v>
      </c>
    </row>
    <row r="17" spans="1:12" ht="34.15" customHeight="1" x14ac:dyDescent="0.25">
      <c r="A17" s="148" t="s">
        <v>217</v>
      </c>
      <c r="B17" s="144" t="s">
        <v>229</v>
      </c>
      <c r="C17" s="142" t="s">
        <v>296</v>
      </c>
      <c r="D17" s="54"/>
      <c r="E17" s="54" t="s">
        <v>314</v>
      </c>
      <c r="F17" s="54"/>
      <c r="G17" s="68" t="s">
        <v>123</v>
      </c>
      <c r="H17" s="65" t="s">
        <v>316</v>
      </c>
      <c r="I17" s="61"/>
      <c r="J17" s="61"/>
      <c r="K17" s="152" t="s">
        <v>318</v>
      </c>
      <c r="L17" s="151" t="s">
        <v>327</v>
      </c>
    </row>
    <row r="18" spans="1:12" ht="36.6" customHeight="1" x14ac:dyDescent="0.25">
      <c r="A18" s="148" t="s">
        <v>218</v>
      </c>
      <c r="B18" s="144" t="s">
        <v>232</v>
      </c>
      <c r="C18" s="142" t="s">
        <v>298</v>
      </c>
      <c r="D18" s="54"/>
      <c r="E18" s="54" t="s">
        <v>314</v>
      </c>
      <c r="F18" s="54"/>
      <c r="G18" s="64" t="s">
        <v>123</v>
      </c>
      <c r="H18" s="65" t="s">
        <v>124</v>
      </c>
      <c r="I18" s="61"/>
      <c r="J18" s="61"/>
      <c r="K18" s="152" t="s">
        <v>318</v>
      </c>
      <c r="L18" s="151" t="s">
        <v>327</v>
      </c>
    </row>
    <row r="19" spans="1:12" ht="31.15" customHeight="1" x14ac:dyDescent="0.25">
      <c r="A19" s="149" t="s">
        <v>219</v>
      </c>
      <c r="B19" s="144" t="s">
        <v>233</v>
      </c>
      <c r="C19" s="142" t="s">
        <v>299</v>
      </c>
      <c r="D19" s="54"/>
      <c r="E19" s="54" t="s">
        <v>314</v>
      </c>
      <c r="F19" s="54"/>
      <c r="G19" s="68" t="s">
        <v>123</v>
      </c>
      <c r="H19" s="65" t="s">
        <v>316</v>
      </c>
      <c r="I19" s="61"/>
      <c r="J19" s="61"/>
      <c r="K19" s="152" t="s">
        <v>318</v>
      </c>
      <c r="L19" s="151" t="s">
        <v>327</v>
      </c>
    </row>
    <row r="20" spans="1:12" ht="34.15" customHeight="1" x14ac:dyDescent="0.25">
      <c r="A20" s="150" t="s">
        <v>220</v>
      </c>
      <c r="B20" s="144" t="s">
        <v>236</v>
      </c>
      <c r="C20" s="142" t="s">
        <v>300</v>
      </c>
      <c r="D20" s="103"/>
      <c r="E20" s="103" t="s">
        <v>314</v>
      </c>
      <c r="F20" s="103"/>
      <c r="G20" s="68" t="s">
        <v>123</v>
      </c>
      <c r="H20" s="65" t="s">
        <v>316</v>
      </c>
      <c r="I20" s="62"/>
      <c r="J20" s="62"/>
      <c r="K20" s="152" t="s">
        <v>318</v>
      </c>
      <c r="L20" s="151" t="s">
        <v>327</v>
      </c>
    </row>
    <row r="21" spans="1:12" ht="30" x14ac:dyDescent="0.25">
      <c r="A21" s="149" t="s">
        <v>221</v>
      </c>
      <c r="B21" s="144" t="s">
        <v>238</v>
      </c>
      <c r="C21" s="142" t="s">
        <v>301</v>
      </c>
      <c r="D21" s="54"/>
      <c r="E21" s="54" t="s">
        <v>314</v>
      </c>
      <c r="F21" s="54"/>
      <c r="G21" s="68" t="s">
        <v>123</v>
      </c>
      <c r="H21" s="65" t="s">
        <v>316</v>
      </c>
      <c r="I21" s="61"/>
      <c r="J21" s="61"/>
      <c r="K21" s="152" t="s">
        <v>318</v>
      </c>
      <c r="L21" s="151" t="s">
        <v>327</v>
      </c>
    </row>
    <row r="22" spans="1:12" ht="34.9" customHeight="1" x14ac:dyDescent="0.25">
      <c r="A22" s="149" t="s">
        <v>222</v>
      </c>
      <c r="B22" s="144" t="s">
        <v>241</v>
      </c>
      <c r="C22" s="142" t="s">
        <v>302</v>
      </c>
      <c r="D22" s="54"/>
      <c r="E22" s="54" t="s">
        <v>314</v>
      </c>
      <c r="F22" s="54" t="s">
        <v>314</v>
      </c>
      <c r="G22" s="68" t="s">
        <v>123</v>
      </c>
      <c r="H22" s="65" t="s">
        <v>122</v>
      </c>
      <c r="I22" s="63"/>
      <c r="J22" s="63"/>
      <c r="K22" s="152" t="s">
        <v>318</v>
      </c>
      <c r="L22" s="151" t="s">
        <v>327</v>
      </c>
    </row>
    <row r="23" spans="1:12" ht="39.6" customHeight="1" x14ac:dyDescent="0.25">
      <c r="A23" s="149" t="s">
        <v>223</v>
      </c>
      <c r="B23" s="144" t="s">
        <v>243</v>
      </c>
      <c r="C23" s="142" t="s">
        <v>303</v>
      </c>
      <c r="D23" s="54"/>
      <c r="E23" s="54" t="s">
        <v>314</v>
      </c>
      <c r="F23" s="54"/>
      <c r="G23" s="68" t="s">
        <v>123</v>
      </c>
      <c r="H23" s="65" t="s">
        <v>316</v>
      </c>
      <c r="I23" s="61"/>
      <c r="J23" s="61"/>
      <c r="K23" s="152" t="s">
        <v>318</v>
      </c>
      <c r="L23" s="151" t="s">
        <v>327</v>
      </c>
    </row>
    <row r="24" spans="1:12" ht="33" customHeight="1" x14ac:dyDescent="0.25">
      <c r="A24" s="149" t="s">
        <v>224</v>
      </c>
      <c r="B24" s="144" t="s">
        <v>245</v>
      </c>
      <c r="C24" s="142" t="s">
        <v>304</v>
      </c>
      <c r="D24" s="54"/>
      <c r="E24" s="54" t="s">
        <v>314</v>
      </c>
      <c r="F24" s="54"/>
      <c r="G24" s="68" t="s">
        <v>123</v>
      </c>
      <c r="H24" s="65" t="s">
        <v>316</v>
      </c>
      <c r="I24" s="61"/>
      <c r="J24" s="61"/>
      <c r="K24" s="152" t="s">
        <v>318</v>
      </c>
      <c r="L24" s="151" t="s">
        <v>327</v>
      </c>
    </row>
    <row r="25" spans="1:12" ht="29.45" customHeight="1" x14ac:dyDescent="0.25">
      <c r="A25" s="149" t="s">
        <v>225</v>
      </c>
      <c r="B25" s="144" t="s">
        <v>247</v>
      </c>
      <c r="C25" s="142" t="s">
        <v>305</v>
      </c>
      <c r="D25" s="54"/>
      <c r="E25" s="54" t="s">
        <v>314</v>
      </c>
      <c r="F25" s="54"/>
      <c r="G25" s="68" t="s">
        <v>123</v>
      </c>
      <c r="H25" s="65" t="s">
        <v>316</v>
      </c>
      <c r="I25" s="61"/>
      <c r="J25" s="61"/>
      <c r="K25" s="152" t="s">
        <v>318</v>
      </c>
      <c r="L25" s="151" t="s">
        <v>327</v>
      </c>
    </row>
    <row r="26" spans="1:12" ht="30" x14ac:dyDescent="0.25">
      <c r="A26" s="149" t="s">
        <v>226</v>
      </c>
      <c r="B26" s="144" t="s">
        <v>249</v>
      </c>
      <c r="C26" s="142" t="s">
        <v>306</v>
      </c>
      <c r="D26" s="54"/>
      <c r="E26" s="54" t="s">
        <v>314</v>
      </c>
      <c r="F26" s="54"/>
      <c r="G26" s="68" t="s">
        <v>123</v>
      </c>
      <c r="H26" s="65" t="s">
        <v>316</v>
      </c>
      <c r="I26" s="61"/>
      <c r="J26" s="61"/>
      <c r="K26" s="152" t="s">
        <v>318</v>
      </c>
      <c r="L26" s="151" t="s">
        <v>327</v>
      </c>
    </row>
    <row r="27" spans="1:12" ht="30" x14ac:dyDescent="0.25">
      <c r="A27" s="149" t="s">
        <v>227</v>
      </c>
      <c r="B27" s="144" t="s">
        <v>250</v>
      </c>
      <c r="C27" s="142" t="s">
        <v>307</v>
      </c>
      <c r="D27" s="54"/>
      <c r="E27" s="54" t="s">
        <v>314</v>
      </c>
      <c r="F27" s="54"/>
      <c r="G27" s="68" t="s">
        <v>123</v>
      </c>
      <c r="H27" s="65" t="s">
        <v>316</v>
      </c>
      <c r="I27" s="61"/>
      <c r="J27" s="61"/>
      <c r="K27" s="152" t="s">
        <v>318</v>
      </c>
      <c r="L27" s="151" t="s">
        <v>327</v>
      </c>
    </row>
    <row r="28" spans="1:12" ht="30.6" customHeight="1" x14ac:dyDescent="0.25">
      <c r="A28" s="149" t="s">
        <v>227</v>
      </c>
      <c r="B28" s="143" t="s">
        <v>252</v>
      </c>
      <c r="C28" s="142" t="s">
        <v>308</v>
      </c>
      <c r="D28" s="54"/>
      <c r="E28" s="54" t="s">
        <v>314</v>
      </c>
      <c r="F28" s="54"/>
      <c r="G28" s="68" t="s">
        <v>123</v>
      </c>
      <c r="H28" s="65" t="s">
        <v>316</v>
      </c>
      <c r="I28" s="61"/>
      <c r="J28" s="61"/>
      <c r="K28" s="152" t="s">
        <v>318</v>
      </c>
      <c r="L28" s="151" t="s">
        <v>327</v>
      </c>
    </row>
    <row r="29" spans="1:12" ht="60.6" customHeight="1" x14ac:dyDescent="0.25">
      <c r="A29" s="60">
        <v>11</v>
      </c>
      <c r="B29" s="143" t="s">
        <v>256</v>
      </c>
      <c r="C29" s="142" t="s">
        <v>309</v>
      </c>
      <c r="D29" s="54"/>
      <c r="E29" s="54"/>
      <c r="F29" s="54" t="s">
        <v>314</v>
      </c>
      <c r="G29" s="68" t="s">
        <v>122</v>
      </c>
      <c r="H29" s="65" t="s">
        <v>315</v>
      </c>
      <c r="I29" s="61"/>
      <c r="J29" s="61"/>
      <c r="K29" s="152" t="s">
        <v>319</v>
      </c>
      <c r="L29" s="151" t="s">
        <v>131</v>
      </c>
    </row>
    <row r="30" spans="1:12" ht="61.9" customHeight="1" x14ac:dyDescent="0.25">
      <c r="A30" s="60">
        <v>12</v>
      </c>
      <c r="B30" s="143" t="s">
        <v>260</v>
      </c>
      <c r="C30" s="141" t="s">
        <v>310</v>
      </c>
      <c r="D30" s="54"/>
      <c r="E30" s="54"/>
      <c r="F30" s="54" t="s">
        <v>314</v>
      </c>
      <c r="G30" s="68" t="s">
        <v>122</v>
      </c>
      <c r="H30" s="65" t="s">
        <v>315</v>
      </c>
      <c r="I30" s="61"/>
      <c r="J30" s="61"/>
      <c r="K30" s="152" t="s">
        <v>319</v>
      </c>
      <c r="L30" s="151" t="s">
        <v>131</v>
      </c>
    </row>
    <row r="31" spans="1:12" ht="57.6" customHeight="1" x14ac:dyDescent="0.25">
      <c r="A31" s="60">
        <v>13</v>
      </c>
      <c r="B31" s="144" t="s">
        <v>263</v>
      </c>
      <c r="C31" s="141" t="s">
        <v>311</v>
      </c>
      <c r="D31" s="54"/>
      <c r="E31" s="54"/>
      <c r="F31" s="54" t="s">
        <v>314</v>
      </c>
      <c r="G31" s="68" t="s">
        <v>122</v>
      </c>
      <c r="H31" s="65" t="s">
        <v>315</v>
      </c>
      <c r="I31" s="61"/>
      <c r="J31" s="61"/>
      <c r="K31" s="152" t="s">
        <v>319</v>
      </c>
      <c r="L31" s="151" t="s">
        <v>131</v>
      </c>
    </row>
    <row r="32" spans="1:12" ht="51" x14ac:dyDescent="0.25">
      <c r="A32" s="60">
        <v>14</v>
      </c>
      <c r="B32" s="144" t="s">
        <v>267</v>
      </c>
      <c r="C32" s="141" t="s">
        <v>312</v>
      </c>
      <c r="D32" s="54"/>
      <c r="E32" s="54"/>
      <c r="F32" s="54" t="s">
        <v>314</v>
      </c>
      <c r="G32" s="68" t="s">
        <v>122</v>
      </c>
      <c r="H32" s="65" t="s">
        <v>315</v>
      </c>
      <c r="I32" s="61"/>
      <c r="J32" s="61"/>
      <c r="K32" s="152" t="s">
        <v>323</v>
      </c>
      <c r="L32" s="152" t="s">
        <v>326</v>
      </c>
    </row>
    <row r="33" spans="1:12" ht="59.25" customHeight="1" x14ac:dyDescent="0.25">
      <c r="A33" s="60">
        <v>15</v>
      </c>
      <c r="B33" s="143" t="s">
        <v>269</v>
      </c>
      <c r="C33" s="141" t="s">
        <v>313</v>
      </c>
      <c r="D33" s="54"/>
      <c r="E33" s="54"/>
      <c r="F33" s="54" t="s">
        <v>130</v>
      </c>
      <c r="G33" s="68" t="s">
        <v>122</v>
      </c>
      <c r="H33" s="65" t="s">
        <v>315</v>
      </c>
      <c r="I33" s="61"/>
      <c r="J33" s="61"/>
      <c r="K33" s="152" t="s">
        <v>324</v>
      </c>
      <c r="L33" s="152" t="s">
        <v>325</v>
      </c>
    </row>
    <row r="38" spans="1:12" ht="15.75" customHeight="1" x14ac:dyDescent="0.25">
      <c r="A38" s="229" t="s">
        <v>137</v>
      </c>
      <c r="B38" s="229"/>
      <c r="C38" s="187" t="s">
        <v>384</v>
      </c>
      <c r="D38" s="7"/>
      <c r="E38" s="7"/>
      <c r="F38" s="7"/>
      <c r="G38" s="7"/>
      <c r="H38" s="7"/>
    </row>
  </sheetData>
  <sheetProtection formatCells="0" formatColumns="0" formatRows="0" insertColumns="0" insertRows="0" insertHyperlinks="0" deleteColumns="0" deleteRows="0" sort="0" autoFilter="0" pivotTables="0"/>
  <protectedRanges>
    <protectedRange sqref="C38" name="Диапазон18"/>
    <protectedRange sqref="C38" name="Диапазон2_1"/>
    <protectedRange sqref="I12:J33" name="Диапазон1_1"/>
  </protectedRanges>
  <mergeCells count="12">
    <mergeCell ref="A38:B38"/>
    <mergeCell ref="A2:O2"/>
    <mergeCell ref="L5:L6"/>
    <mergeCell ref="G5:G6"/>
    <mergeCell ref="H5:H6"/>
    <mergeCell ref="I5:I6"/>
    <mergeCell ref="J5:J6"/>
    <mergeCell ref="A5:A6"/>
    <mergeCell ref="B5:B6"/>
    <mergeCell ref="C5:C6"/>
    <mergeCell ref="D5:F5"/>
    <mergeCell ref="K5:K6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3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opLeftCell="A13" zoomScale="79" zoomScaleNormal="79" workbookViewId="0">
      <selection activeCell="A3" sqref="A3:L3"/>
    </sheetView>
  </sheetViews>
  <sheetFormatPr defaultColWidth="9.140625" defaultRowHeight="15" x14ac:dyDescent="0.25"/>
  <cols>
    <col min="1" max="1" width="9.140625" style="9"/>
    <col min="2" max="2" width="45.28515625" style="9" customWidth="1"/>
    <col min="3" max="3" width="14.42578125" style="9" customWidth="1"/>
    <col min="4" max="5" width="10.28515625" style="9" customWidth="1"/>
    <col min="6" max="6" width="9.140625" style="9"/>
    <col min="7" max="7" width="0" style="9" hidden="1" customWidth="1"/>
    <col min="8" max="8" width="13.85546875" style="9" customWidth="1"/>
    <col min="9" max="9" width="14.28515625" style="9" customWidth="1"/>
    <col min="10" max="10" width="12.42578125" style="9" customWidth="1"/>
    <col min="11" max="11" width="12.42578125" style="9" hidden="1" customWidth="1"/>
    <col min="12" max="12" width="36.140625" style="9" customWidth="1"/>
    <col min="13" max="16384" width="9.140625" style="9"/>
  </cols>
  <sheetData>
    <row r="1" spans="1:12" ht="15.75" customHeight="1" x14ac:dyDescent="0.25">
      <c r="J1" s="279" t="s">
        <v>193</v>
      </c>
      <c r="K1" s="279"/>
      <c r="L1" s="279"/>
    </row>
    <row r="2" spans="1:12" ht="15.75" x14ac:dyDescent="0.25">
      <c r="J2" s="17"/>
      <c r="K2" s="17"/>
    </row>
    <row r="3" spans="1:12" ht="55.5" customHeight="1" x14ac:dyDescent="0.25">
      <c r="A3" s="272" t="s">
        <v>389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</row>
    <row r="5" spans="1:12" ht="15" customHeight="1" x14ac:dyDescent="0.25">
      <c r="A5" s="280" t="s">
        <v>8</v>
      </c>
      <c r="B5" s="280" t="s">
        <v>28</v>
      </c>
      <c r="C5" s="280" t="s">
        <v>29</v>
      </c>
      <c r="D5" s="280" t="s">
        <v>32</v>
      </c>
      <c r="E5" s="280"/>
      <c r="F5" s="280"/>
      <c r="G5" s="280"/>
      <c r="H5" s="280" t="s">
        <v>33</v>
      </c>
      <c r="I5" s="280"/>
      <c r="J5" s="280"/>
      <c r="K5" s="280"/>
      <c r="L5" s="280" t="s">
        <v>51</v>
      </c>
    </row>
    <row r="6" spans="1:12" ht="15" customHeight="1" x14ac:dyDescent="0.25">
      <c r="A6" s="280"/>
      <c r="B6" s="280"/>
      <c r="C6" s="280"/>
      <c r="D6" s="281" t="s">
        <v>30</v>
      </c>
      <c r="E6" s="282"/>
      <c r="F6" s="282"/>
      <c r="G6" s="283"/>
      <c r="H6" s="280" t="s">
        <v>30</v>
      </c>
      <c r="I6" s="280"/>
      <c r="J6" s="280"/>
      <c r="K6" s="280"/>
      <c r="L6" s="280"/>
    </row>
    <row r="7" spans="1:12" ht="26.25" customHeight="1" x14ac:dyDescent="0.25">
      <c r="A7" s="280"/>
      <c r="B7" s="280"/>
      <c r="C7" s="280"/>
      <c r="D7" s="146" t="s">
        <v>26</v>
      </c>
      <c r="E7" s="146" t="s">
        <v>328</v>
      </c>
      <c r="F7" s="146" t="s">
        <v>52</v>
      </c>
      <c r="G7" s="36" t="s">
        <v>52</v>
      </c>
      <c r="H7" s="146" t="s">
        <v>26</v>
      </c>
      <c r="I7" s="146" t="s">
        <v>27</v>
      </c>
      <c r="J7" s="146" t="s">
        <v>27</v>
      </c>
      <c r="K7" s="36" t="s">
        <v>52</v>
      </c>
      <c r="L7" s="280"/>
    </row>
    <row r="8" spans="1:12" x14ac:dyDescent="0.25">
      <c r="A8" s="36">
        <v>1</v>
      </c>
      <c r="B8" s="36">
        <v>2</v>
      </c>
      <c r="C8" s="36">
        <v>3</v>
      </c>
      <c r="D8" s="36">
        <v>5</v>
      </c>
      <c r="E8" s="36">
        <v>6</v>
      </c>
      <c r="F8" s="36">
        <v>7</v>
      </c>
      <c r="G8" s="36">
        <v>8</v>
      </c>
      <c r="H8" s="66">
        <v>9</v>
      </c>
      <c r="I8" s="66">
        <v>9</v>
      </c>
      <c r="J8" s="66">
        <v>10</v>
      </c>
      <c r="K8" s="66">
        <v>11</v>
      </c>
      <c r="L8" s="66">
        <v>12</v>
      </c>
    </row>
    <row r="9" spans="1:12" ht="54.75" customHeight="1" x14ac:dyDescent="0.25">
      <c r="A9" s="36">
        <v>1</v>
      </c>
      <c r="B9" s="67" t="s">
        <v>139</v>
      </c>
      <c r="C9" s="36" t="s">
        <v>138</v>
      </c>
      <c r="D9" s="64">
        <v>0.21820000000000001</v>
      </c>
      <c r="E9" s="64">
        <v>0.21820000000000001</v>
      </c>
      <c r="F9" s="64">
        <v>0.21820000000000001</v>
      </c>
      <c r="G9" s="64">
        <v>0.88900000000000001</v>
      </c>
      <c r="H9" s="74">
        <v>5.5E-2</v>
      </c>
      <c r="I9" s="74"/>
      <c r="J9" s="75"/>
      <c r="K9" s="75" t="e">
        <f t="shared" ref="K9" si="0">K10/K11</f>
        <v>#DIV/0!</v>
      </c>
      <c r="L9" s="69"/>
    </row>
    <row r="10" spans="1:12" ht="24" customHeight="1" x14ac:dyDescent="0.25">
      <c r="A10" s="73" t="s">
        <v>59</v>
      </c>
      <c r="B10" s="67" t="s">
        <v>171</v>
      </c>
      <c r="C10" s="73" t="s">
        <v>168</v>
      </c>
      <c r="D10" s="153">
        <v>1432.94</v>
      </c>
      <c r="E10" s="153">
        <v>1436.44</v>
      </c>
      <c r="F10" s="153">
        <v>1452.82</v>
      </c>
      <c r="G10" s="64"/>
      <c r="H10" s="44">
        <v>358.24</v>
      </c>
      <c r="I10" s="115"/>
      <c r="J10" s="69"/>
      <c r="K10" s="69"/>
      <c r="L10" s="69"/>
    </row>
    <row r="11" spans="1:12" ht="34.5" customHeight="1" x14ac:dyDescent="0.25">
      <c r="A11" s="73" t="s">
        <v>61</v>
      </c>
      <c r="B11" s="67" t="s">
        <v>170</v>
      </c>
      <c r="C11" s="73" t="s">
        <v>169</v>
      </c>
      <c r="D11" s="64">
        <v>6567.12</v>
      </c>
      <c r="E11" s="64">
        <v>6582.3</v>
      </c>
      <c r="F11" s="64">
        <v>6658.22</v>
      </c>
      <c r="G11" s="64"/>
      <c r="H11" s="44">
        <v>1845.76</v>
      </c>
      <c r="I11" s="115"/>
      <c r="J11" s="69"/>
      <c r="K11" s="69"/>
      <c r="L11" s="69"/>
    </row>
    <row r="12" spans="1:12" ht="55.5" customHeight="1" x14ac:dyDescent="0.25">
      <c r="A12" s="36">
        <v>2</v>
      </c>
      <c r="B12" s="67" t="s">
        <v>142</v>
      </c>
      <c r="C12" s="36" t="s">
        <v>143</v>
      </c>
      <c r="D12" s="64">
        <v>0</v>
      </c>
      <c r="E12" s="64">
        <v>0</v>
      </c>
      <c r="F12" s="64">
        <v>0</v>
      </c>
      <c r="G12" s="64">
        <v>7.23</v>
      </c>
      <c r="H12" s="74">
        <v>0</v>
      </c>
      <c r="I12" s="116">
        <v>0</v>
      </c>
      <c r="J12" s="75"/>
      <c r="K12" s="75" t="e">
        <f t="shared" ref="K12" si="1">K13/K14</f>
        <v>#DIV/0!</v>
      </c>
      <c r="L12" s="69"/>
    </row>
    <row r="13" spans="1:12" ht="32.25" customHeight="1" x14ac:dyDescent="0.25">
      <c r="A13" s="73" t="s">
        <v>72</v>
      </c>
      <c r="B13" s="67" t="s">
        <v>153</v>
      </c>
      <c r="C13" s="73" t="s">
        <v>154</v>
      </c>
      <c r="D13" s="74">
        <v>397</v>
      </c>
      <c r="E13" s="74">
        <v>383</v>
      </c>
      <c r="F13" s="74">
        <v>381</v>
      </c>
      <c r="G13" s="74">
        <v>1372.1945736434104</v>
      </c>
      <c r="H13" s="63">
        <v>50</v>
      </c>
      <c r="I13" s="115"/>
      <c r="J13" s="69"/>
      <c r="K13" s="69"/>
      <c r="L13" s="69"/>
    </row>
    <row r="14" spans="1:12" ht="25.5" customHeight="1" x14ac:dyDescent="0.25">
      <c r="A14" s="73" t="s">
        <v>73</v>
      </c>
      <c r="B14" s="67" t="s">
        <v>155</v>
      </c>
      <c r="C14" s="73" t="s">
        <v>156</v>
      </c>
      <c r="D14" s="64">
        <v>200.49</v>
      </c>
      <c r="E14" s="64">
        <v>209</v>
      </c>
      <c r="F14" s="64">
        <v>215</v>
      </c>
      <c r="G14" s="64">
        <v>189.88</v>
      </c>
      <c r="H14" s="63">
        <v>200.49</v>
      </c>
      <c r="I14" s="115"/>
      <c r="J14" s="69"/>
      <c r="K14" s="69"/>
      <c r="L14" s="69"/>
    </row>
    <row r="15" spans="1:12" ht="86.25" customHeight="1" x14ac:dyDescent="0.25">
      <c r="A15" s="36">
        <v>3</v>
      </c>
      <c r="B15" s="67" t="s">
        <v>144</v>
      </c>
      <c r="C15" s="36" t="s">
        <v>31</v>
      </c>
      <c r="D15" s="64">
        <v>0</v>
      </c>
      <c r="E15" s="68">
        <v>0</v>
      </c>
      <c r="F15" s="68">
        <v>0</v>
      </c>
      <c r="G15" s="68">
        <v>0</v>
      </c>
      <c r="H15" s="74">
        <v>0</v>
      </c>
      <c r="I15" s="116">
        <v>0</v>
      </c>
      <c r="J15" s="75"/>
      <c r="K15" s="75" t="e">
        <f t="shared" ref="K15" si="2">K16/K17*100</f>
        <v>#DIV/0!</v>
      </c>
      <c r="L15" s="69"/>
    </row>
    <row r="16" spans="1:12" ht="48" customHeight="1" x14ac:dyDescent="0.25">
      <c r="A16" s="73" t="s">
        <v>166</v>
      </c>
      <c r="B16" s="67" t="s">
        <v>172</v>
      </c>
      <c r="C16" s="73" t="s">
        <v>154</v>
      </c>
      <c r="D16" s="64">
        <v>0</v>
      </c>
      <c r="E16" s="64">
        <v>0</v>
      </c>
      <c r="F16" s="64">
        <v>0</v>
      </c>
      <c r="G16" s="64"/>
      <c r="H16" s="63">
        <v>0</v>
      </c>
      <c r="I16" s="115">
        <v>0</v>
      </c>
      <c r="J16" s="69"/>
      <c r="K16" s="69"/>
      <c r="L16" s="69"/>
    </row>
    <row r="17" spans="1:12" ht="22.5" customHeight="1" x14ac:dyDescent="0.25">
      <c r="A17" s="73" t="s">
        <v>167</v>
      </c>
      <c r="B17" s="67" t="s">
        <v>163</v>
      </c>
      <c r="C17" s="73" t="s">
        <v>154</v>
      </c>
      <c r="D17" s="64">
        <v>0</v>
      </c>
      <c r="E17" s="64">
        <v>0</v>
      </c>
      <c r="F17" s="64">
        <v>0</v>
      </c>
      <c r="G17" s="64"/>
      <c r="H17" s="63">
        <v>0</v>
      </c>
      <c r="I17" s="115">
        <v>0</v>
      </c>
      <c r="J17" s="69"/>
      <c r="K17" s="69"/>
      <c r="L17" s="69"/>
    </row>
    <row r="18" spans="1:12" ht="71.25" customHeight="1" x14ac:dyDescent="0.25">
      <c r="A18" s="36">
        <v>4</v>
      </c>
      <c r="B18" s="67" t="s">
        <v>145</v>
      </c>
      <c r="C18" s="36" t="s">
        <v>31</v>
      </c>
      <c r="D18" s="64">
        <v>0</v>
      </c>
      <c r="E18" s="64">
        <v>0</v>
      </c>
      <c r="F18" s="64">
        <v>0</v>
      </c>
      <c r="G18" s="64">
        <v>0</v>
      </c>
      <c r="H18" s="74"/>
      <c r="I18" s="116">
        <v>0</v>
      </c>
      <c r="J18" s="75"/>
      <c r="K18" s="75" t="e">
        <f t="shared" ref="K18" si="3">K19/K20*100</f>
        <v>#DIV/0!</v>
      </c>
      <c r="L18" s="69"/>
    </row>
    <row r="19" spans="1:12" ht="64.5" customHeight="1" x14ac:dyDescent="0.25">
      <c r="A19" s="73" t="s">
        <v>165</v>
      </c>
      <c r="B19" s="67" t="s">
        <v>162</v>
      </c>
      <c r="C19" s="73" t="s">
        <v>154</v>
      </c>
      <c r="D19" s="64"/>
      <c r="E19" s="64"/>
      <c r="F19" s="64"/>
      <c r="G19" s="64"/>
      <c r="H19" s="63"/>
      <c r="I19" s="115">
        <v>0</v>
      </c>
      <c r="J19" s="69"/>
      <c r="K19" s="69"/>
      <c r="L19" s="69"/>
    </row>
    <row r="20" spans="1:12" ht="27" customHeight="1" x14ac:dyDescent="0.25">
      <c r="A20" s="73" t="s">
        <v>164</v>
      </c>
      <c r="B20" s="67" t="s">
        <v>163</v>
      </c>
      <c r="C20" s="73" t="s">
        <v>154</v>
      </c>
      <c r="D20" s="64">
        <v>3916</v>
      </c>
      <c r="E20" s="64">
        <v>3916</v>
      </c>
      <c r="F20" s="64">
        <v>3916</v>
      </c>
      <c r="G20" s="64"/>
      <c r="H20" s="63">
        <v>979</v>
      </c>
      <c r="I20" s="115"/>
      <c r="J20" s="69"/>
      <c r="K20" s="69"/>
      <c r="L20" s="69"/>
    </row>
    <row r="21" spans="1:12" ht="38.25" customHeight="1" x14ac:dyDescent="0.25">
      <c r="A21" s="36">
        <v>5</v>
      </c>
      <c r="B21" s="67" t="s">
        <v>140</v>
      </c>
      <c r="C21" s="36" t="s">
        <v>141</v>
      </c>
      <c r="D21" s="64">
        <v>33.28</v>
      </c>
      <c r="E21" s="64">
        <v>33.28</v>
      </c>
      <c r="F21" s="64">
        <v>33.28</v>
      </c>
      <c r="G21" s="64">
        <v>36.979999999999997</v>
      </c>
      <c r="H21" s="74">
        <v>46.274999999999999</v>
      </c>
      <c r="I21" s="74"/>
      <c r="J21" s="75"/>
      <c r="K21" s="75" t="e">
        <f t="shared" ref="K21" si="4">K22/K23*100</f>
        <v>#DIV/0!</v>
      </c>
      <c r="L21" s="69"/>
    </row>
    <row r="22" spans="1:12" x14ac:dyDescent="0.25">
      <c r="A22" s="73" t="s">
        <v>160</v>
      </c>
      <c r="B22" s="67" t="s">
        <v>157</v>
      </c>
      <c r="C22" s="73" t="s">
        <v>158</v>
      </c>
      <c r="D22" s="64">
        <v>2808.6</v>
      </c>
      <c r="E22" s="64">
        <v>2808.6</v>
      </c>
      <c r="F22" s="64">
        <v>2808.6</v>
      </c>
      <c r="G22" s="64">
        <v>3074.19</v>
      </c>
      <c r="H22" s="63">
        <v>854.12800000000004</v>
      </c>
      <c r="I22" s="115"/>
      <c r="J22" s="69"/>
      <c r="K22" s="69"/>
      <c r="L22" s="69"/>
    </row>
    <row r="23" spans="1:12" ht="30" customHeight="1" x14ac:dyDescent="0.25">
      <c r="A23" s="73" t="s">
        <v>161</v>
      </c>
      <c r="B23" s="67" t="s">
        <v>159</v>
      </c>
      <c r="C23" s="73" t="s">
        <v>158</v>
      </c>
      <c r="D23" s="74">
        <v>4381.58</v>
      </c>
      <c r="E23" s="74">
        <v>4398.38</v>
      </c>
      <c r="F23" s="74">
        <v>4416</v>
      </c>
      <c r="G23" s="74">
        <v>8312.9733958849592</v>
      </c>
      <c r="H23" s="63">
        <v>1845.7570000000001</v>
      </c>
      <c r="I23" s="115"/>
      <c r="J23" s="69"/>
      <c r="K23" s="69"/>
      <c r="L23" s="69"/>
    </row>
    <row r="25" spans="1:12" x14ac:dyDescent="0.25">
      <c r="B25" s="97"/>
      <c r="C25" s="97"/>
      <c r="D25" s="97"/>
      <c r="E25" s="97"/>
      <c r="F25" s="97"/>
    </row>
    <row r="26" spans="1:12" ht="15.75" customHeight="1" x14ac:dyDescent="0.25">
      <c r="A26" s="229" t="s">
        <v>137</v>
      </c>
      <c r="B26" s="229"/>
      <c r="C26" s="284" t="s">
        <v>384</v>
      </c>
      <c r="D26" s="284"/>
      <c r="E26" s="284"/>
      <c r="F26" s="284"/>
    </row>
  </sheetData>
  <sheetProtection formatCells="0" formatColumns="0" formatRows="0" insertColumns="0" insertRows="0" insertHyperlinks="0" deleteColumns="0" deleteRows="0" sort="0" autoFilter="0" pivotTables="0"/>
  <protectedRanges>
    <protectedRange sqref="H9:L23" name="Диапазон1"/>
    <protectedRange sqref="D26:F26" name="Диапазон2"/>
    <protectedRange sqref="C26" name="Диапазон18"/>
    <protectedRange sqref="C26" name="Диапазон2_1"/>
  </protectedRanges>
  <mergeCells count="12">
    <mergeCell ref="A26:B26"/>
    <mergeCell ref="A5:A7"/>
    <mergeCell ref="A3:L3"/>
    <mergeCell ref="D5:G5"/>
    <mergeCell ref="D6:G6"/>
    <mergeCell ref="C26:F26"/>
    <mergeCell ref="J1:L1"/>
    <mergeCell ref="L5:L7"/>
    <mergeCell ref="H6:K6"/>
    <mergeCell ref="B5:B7"/>
    <mergeCell ref="C5:C7"/>
    <mergeCell ref="H5:K5"/>
  </mergeCells>
  <pageMargins left="0.70866141732283472" right="0.70866141732283472" top="0.74803149606299213" bottom="0.74803149606299213" header="0.31496062992125984" footer="0.31496062992125984"/>
  <pageSetup paperSize="8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6"/>
  <sheetViews>
    <sheetView topLeftCell="A7" zoomScale="60" zoomScaleNormal="60" workbookViewId="0">
      <selection activeCell="A12" sqref="A12:XFD12"/>
    </sheetView>
  </sheetViews>
  <sheetFormatPr defaultColWidth="9.140625" defaultRowHeight="15" x14ac:dyDescent="0.25"/>
  <cols>
    <col min="1" max="1" width="18.85546875" style="13" customWidth="1"/>
    <col min="2" max="2" width="0" style="13" hidden="1" customWidth="1"/>
    <col min="3" max="3" width="17.140625" style="13" customWidth="1"/>
    <col min="4" max="4" width="13.28515625" style="13" customWidth="1"/>
    <col min="5" max="5" width="14.42578125" style="13" customWidth="1"/>
    <col min="6" max="7" width="24.85546875" style="13" customWidth="1"/>
    <col min="8" max="10" width="19.5703125" style="13" hidden="1" customWidth="1"/>
    <col min="11" max="11" width="13.140625" style="13" customWidth="1"/>
    <col min="12" max="12" width="18.140625" style="13" customWidth="1"/>
    <col min="13" max="13" width="16.28515625" style="13" customWidth="1"/>
    <col min="14" max="14" width="17.5703125" style="13" hidden="1" customWidth="1"/>
    <col min="15" max="15" width="21.5703125" style="13" customWidth="1"/>
    <col min="16" max="16" width="16.28515625" style="13" hidden="1" customWidth="1"/>
    <col min="17" max="17" width="16.7109375" style="13" hidden="1" customWidth="1"/>
    <col min="18" max="18" width="11.42578125" style="13" bestFit="1" customWidth="1"/>
    <col min="19" max="19" width="11.7109375" style="13" bestFit="1" customWidth="1"/>
    <col min="20" max="16384" width="9.140625" style="13"/>
  </cols>
  <sheetData>
    <row r="1" spans="1:17" ht="30" x14ac:dyDescent="0.25">
      <c r="F1" s="205" t="s">
        <v>519</v>
      </c>
      <c r="L1" s="279" t="s">
        <v>194</v>
      </c>
      <c r="M1" s="279"/>
      <c r="N1" s="279"/>
      <c r="O1" s="279"/>
      <c r="P1" s="13" t="s">
        <v>186</v>
      </c>
    </row>
    <row r="2" spans="1:17" ht="26.25" customHeight="1" x14ac:dyDescent="0.25">
      <c r="A2" s="292" t="s">
        <v>390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</row>
    <row r="3" spans="1:17" ht="31.5" customHeight="1" x14ac:dyDescent="0.25">
      <c r="A3" s="285" t="s">
        <v>8</v>
      </c>
      <c r="B3" s="285"/>
      <c r="C3" s="285"/>
      <c r="D3" s="285"/>
      <c r="E3" s="285" t="s">
        <v>41</v>
      </c>
      <c r="F3" s="285"/>
      <c r="G3" s="285"/>
      <c r="H3" s="285"/>
      <c r="I3" s="285"/>
      <c r="J3" s="285"/>
      <c r="K3" s="285"/>
      <c r="L3" s="285"/>
      <c r="M3" s="285"/>
      <c r="N3" s="285" t="s">
        <v>43</v>
      </c>
      <c r="O3" s="285"/>
      <c r="P3" s="285"/>
      <c r="Q3" s="285"/>
    </row>
    <row r="4" spans="1:17" ht="105" customHeight="1" x14ac:dyDescent="0.25">
      <c r="A4" s="285"/>
      <c r="B4" s="285" t="s">
        <v>35</v>
      </c>
      <c r="C4" s="285" t="s">
        <v>36</v>
      </c>
      <c r="D4" s="290" t="s">
        <v>378</v>
      </c>
      <c r="E4" s="285" t="s">
        <v>37</v>
      </c>
      <c r="F4" s="285" t="s">
        <v>38</v>
      </c>
      <c r="G4" s="285"/>
      <c r="H4" s="285" t="s">
        <v>42</v>
      </c>
      <c r="I4" s="288" t="s">
        <v>146</v>
      </c>
      <c r="J4" s="288" t="s">
        <v>148</v>
      </c>
      <c r="K4" s="290" t="s">
        <v>378</v>
      </c>
      <c r="L4" s="286" t="s">
        <v>380</v>
      </c>
      <c r="M4" s="285" t="s">
        <v>381</v>
      </c>
      <c r="N4" s="285" t="s">
        <v>44</v>
      </c>
      <c r="O4" s="285" t="s">
        <v>152</v>
      </c>
      <c r="P4" s="285" t="s">
        <v>45</v>
      </c>
      <c r="Q4" s="285" t="s">
        <v>149</v>
      </c>
    </row>
    <row r="5" spans="1:17" ht="90" x14ac:dyDescent="0.25">
      <c r="A5" s="285"/>
      <c r="B5" s="285"/>
      <c r="C5" s="285"/>
      <c r="D5" s="290"/>
      <c r="E5" s="285"/>
      <c r="F5" s="14" t="s">
        <v>40</v>
      </c>
      <c r="G5" s="14" t="s">
        <v>39</v>
      </c>
      <c r="H5" s="285"/>
      <c r="I5" s="289"/>
      <c r="J5" s="289"/>
      <c r="K5" s="290"/>
      <c r="L5" s="287"/>
      <c r="M5" s="285"/>
      <c r="N5" s="285"/>
      <c r="O5" s="285"/>
      <c r="P5" s="285"/>
      <c r="Q5" s="285"/>
    </row>
    <row r="6" spans="1:17" x14ac:dyDescent="0.25">
      <c r="A6" s="309" t="s">
        <v>329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1"/>
    </row>
    <row r="7" spans="1:17" ht="76.5" customHeight="1" x14ac:dyDescent="0.25">
      <c r="A7" s="14">
        <v>1</v>
      </c>
      <c r="B7" s="5"/>
      <c r="C7" s="5" t="s">
        <v>331</v>
      </c>
      <c r="D7" s="145">
        <v>0.70499999999999996</v>
      </c>
      <c r="E7" s="155" t="s">
        <v>379</v>
      </c>
      <c r="F7" s="147" t="s">
        <v>332</v>
      </c>
      <c r="G7" s="147" t="s">
        <v>332</v>
      </c>
      <c r="H7" s="50"/>
      <c r="I7" s="50"/>
      <c r="J7" s="50"/>
      <c r="K7" s="14">
        <v>0.70499999999999996</v>
      </c>
      <c r="L7" s="50">
        <v>42652.06</v>
      </c>
      <c r="M7" s="14">
        <v>30.07</v>
      </c>
      <c r="N7" s="50"/>
      <c r="O7" s="147">
        <v>30.07</v>
      </c>
      <c r="P7" s="50">
        <v>0</v>
      </c>
      <c r="Q7" s="50">
        <v>0</v>
      </c>
    </row>
    <row r="8" spans="1:17" ht="73.5" customHeight="1" x14ac:dyDescent="0.25">
      <c r="A8" s="81">
        <v>2</v>
      </c>
      <c r="B8" s="5"/>
      <c r="C8" s="5" t="s">
        <v>333</v>
      </c>
      <c r="D8" s="145">
        <v>0.23499999999999999</v>
      </c>
      <c r="E8" s="155" t="s">
        <v>342</v>
      </c>
      <c r="F8" s="147" t="s">
        <v>332</v>
      </c>
      <c r="G8" s="147" t="s">
        <v>332</v>
      </c>
      <c r="H8" s="81"/>
      <c r="I8" s="81"/>
      <c r="J8" s="81"/>
      <c r="K8" s="81">
        <v>0.23499999999999999</v>
      </c>
      <c r="L8" s="188">
        <v>42652.06</v>
      </c>
      <c r="M8" s="81">
        <v>10.023</v>
      </c>
      <c r="N8" s="81"/>
      <c r="O8" s="147">
        <v>10.023</v>
      </c>
      <c r="P8" s="81">
        <v>0</v>
      </c>
      <c r="Q8" s="81">
        <v>0</v>
      </c>
    </row>
    <row r="9" spans="1:17" ht="77.25" customHeight="1" x14ac:dyDescent="0.25">
      <c r="A9" s="81">
        <v>3</v>
      </c>
      <c r="B9" s="5"/>
      <c r="C9" s="5" t="s">
        <v>334</v>
      </c>
      <c r="D9" s="145">
        <v>0.23499999999999999</v>
      </c>
      <c r="E9" s="155" t="s">
        <v>343</v>
      </c>
      <c r="F9" s="147" t="s">
        <v>332</v>
      </c>
      <c r="G9" s="147" t="s">
        <v>332</v>
      </c>
      <c r="H9" s="81"/>
      <c r="I9" s="81"/>
      <c r="J9" s="81"/>
      <c r="K9" s="81">
        <v>0.23499999999999999</v>
      </c>
      <c r="L9" s="156">
        <v>42652.06</v>
      </c>
      <c r="M9" s="147">
        <v>10.023</v>
      </c>
      <c r="N9" s="147"/>
      <c r="O9" s="147">
        <v>10.023</v>
      </c>
      <c r="P9" s="81">
        <v>0</v>
      </c>
      <c r="Q9" s="81">
        <v>0</v>
      </c>
    </row>
    <row r="10" spans="1:17" ht="75" x14ac:dyDescent="0.25">
      <c r="A10" s="81">
        <v>4</v>
      </c>
      <c r="B10" s="5"/>
      <c r="C10" s="5" t="s">
        <v>335</v>
      </c>
      <c r="D10" s="145">
        <v>0.25</v>
      </c>
      <c r="E10" s="155" t="s">
        <v>344</v>
      </c>
      <c r="F10" s="147" t="s">
        <v>332</v>
      </c>
      <c r="G10" s="147" t="s">
        <v>332</v>
      </c>
      <c r="H10" s="81"/>
      <c r="I10" s="81"/>
      <c r="J10" s="81"/>
      <c r="K10" s="81">
        <v>0.25</v>
      </c>
      <c r="L10" s="156">
        <v>42652.06</v>
      </c>
      <c r="M10" s="81">
        <v>10.663</v>
      </c>
      <c r="N10" s="81"/>
      <c r="O10" s="147">
        <v>10.663</v>
      </c>
      <c r="P10" s="81">
        <v>0</v>
      </c>
      <c r="Q10" s="81">
        <v>0</v>
      </c>
    </row>
    <row r="11" spans="1:17" ht="76.5" customHeight="1" x14ac:dyDescent="0.25">
      <c r="A11" s="81">
        <v>5</v>
      </c>
      <c r="B11" s="5"/>
      <c r="C11" s="5" t="s">
        <v>336</v>
      </c>
      <c r="D11" s="145">
        <v>0.25</v>
      </c>
      <c r="E11" s="155" t="s">
        <v>345</v>
      </c>
      <c r="F11" s="147" t="s">
        <v>332</v>
      </c>
      <c r="G11" s="147" t="s">
        <v>332</v>
      </c>
      <c r="H11" s="81"/>
      <c r="I11" s="81"/>
      <c r="J11" s="81"/>
      <c r="K11" s="81">
        <v>0.25</v>
      </c>
      <c r="L11" s="156">
        <v>42652.06</v>
      </c>
      <c r="M11" s="188">
        <v>10.663</v>
      </c>
      <c r="N11" s="188"/>
      <c r="O11" s="188">
        <v>10.663</v>
      </c>
      <c r="P11" s="81">
        <v>0</v>
      </c>
      <c r="Q11" s="81">
        <v>0</v>
      </c>
    </row>
    <row r="12" spans="1:17" ht="44.45" customHeight="1" x14ac:dyDescent="0.2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</row>
    <row r="13" spans="1:17" ht="44.45" customHeight="1" x14ac:dyDescent="0.25">
      <c r="A13" s="292" t="s">
        <v>391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</row>
    <row r="14" spans="1:17" ht="70.900000000000006" customHeight="1" x14ac:dyDescent="0.25">
      <c r="A14" s="194">
        <v>6</v>
      </c>
      <c r="B14" s="5"/>
      <c r="C14" s="5" t="s">
        <v>520</v>
      </c>
      <c r="D14" s="193">
        <v>0.23499999999999999</v>
      </c>
      <c r="E14" s="193" t="s">
        <v>392</v>
      </c>
      <c r="F14" s="194" t="s">
        <v>332</v>
      </c>
      <c r="G14" s="194" t="s">
        <v>332</v>
      </c>
      <c r="H14" s="194"/>
      <c r="I14" s="194"/>
      <c r="J14" s="194"/>
      <c r="K14" s="194">
        <v>0.23499999999999999</v>
      </c>
      <c r="L14" s="194">
        <v>42652.06</v>
      </c>
      <c r="M14" s="194">
        <v>10.023</v>
      </c>
      <c r="N14" s="194"/>
      <c r="O14" s="194">
        <v>10.023</v>
      </c>
    </row>
    <row r="15" spans="1:17" ht="72.599999999999994" customHeight="1" x14ac:dyDescent="0.25">
      <c r="A15" s="194">
        <v>7</v>
      </c>
      <c r="B15" s="5"/>
      <c r="C15" s="206" t="s">
        <v>333</v>
      </c>
      <c r="D15" s="193">
        <v>0.23499999999999999</v>
      </c>
      <c r="E15" s="193" t="s">
        <v>342</v>
      </c>
      <c r="F15" s="194" t="s">
        <v>332</v>
      </c>
      <c r="G15" s="194" t="s">
        <v>332</v>
      </c>
      <c r="H15" s="194"/>
      <c r="I15" s="194"/>
      <c r="J15" s="194"/>
      <c r="K15" s="194">
        <v>0.23499999999999999</v>
      </c>
      <c r="L15" s="194">
        <v>42652.06</v>
      </c>
      <c r="M15" s="194">
        <v>10.023</v>
      </c>
      <c r="N15" s="194"/>
      <c r="O15" s="194">
        <v>10.023</v>
      </c>
    </row>
    <row r="16" spans="1:17" ht="44.45" customHeight="1" x14ac:dyDescent="0.25">
      <c r="A16" s="183"/>
      <c r="B16" s="98"/>
      <c r="C16" s="98"/>
      <c r="D16" s="186"/>
      <c r="E16" s="186"/>
      <c r="F16" s="183"/>
      <c r="G16" s="183"/>
      <c r="H16" s="183"/>
      <c r="I16" s="183"/>
      <c r="J16" s="183"/>
      <c r="K16" s="183"/>
      <c r="L16" s="183"/>
      <c r="M16" s="183"/>
      <c r="N16" s="183"/>
      <c r="O16" s="183"/>
    </row>
    <row r="17" spans="1:16" ht="44.45" customHeight="1" x14ac:dyDescent="0.25">
      <c r="A17" s="292" t="s">
        <v>393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</row>
    <row r="18" spans="1:16" ht="71.45" customHeight="1" x14ac:dyDescent="0.25">
      <c r="A18" s="198">
        <v>8</v>
      </c>
      <c r="B18" s="5"/>
      <c r="C18" s="5" t="s">
        <v>406</v>
      </c>
      <c r="D18" s="197">
        <v>0.70499999999999996</v>
      </c>
      <c r="E18" s="197" t="s">
        <v>407</v>
      </c>
      <c r="F18" s="198" t="s">
        <v>332</v>
      </c>
      <c r="G18" s="198" t="s">
        <v>332</v>
      </c>
      <c r="H18" s="198"/>
      <c r="I18" s="198"/>
      <c r="J18" s="198"/>
      <c r="K18" s="198">
        <v>0.70499999999999996</v>
      </c>
      <c r="L18" s="198">
        <v>42652.06</v>
      </c>
      <c r="M18" s="198">
        <v>30.07</v>
      </c>
      <c r="N18" s="198"/>
      <c r="O18" s="198">
        <v>30.07</v>
      </c>
    </row>
    <row r="19" spans="1:16" ht="69.599999999999994" customHeight="1" x14ac:dyDescent="0.25">
      <c r="A19" s="198">
        <v>9</v>
      </c>
      <c r="B19" s="5"/>
      <c r="C19" s="5" t="s">
        <v>408</v>
      </c>
      <c r="D19" s="197">
        <v>0.23499999999999999</v>
      </c>
      <c r="E19" s="197" t="s">
        <v>409</v>
      </c>
      <c r="F19" s="198" t="s">
        <v>332</v>
      </c>
      <c r="G19" s="198" t="s">
        <v>332</v>
      </c>
      <c r="H19" s="198"/>
      <c r="I19" s="198"/>
      <c r="J19" s="198"/>
      <c r="K19" s="198">
        <v>0.23499999999999999</v>
      </c>
      <c r="L19" s="198">
        <v>42652.06</v>
      </c>
      <c r="M19" s="198">
        <v>10.023</v>
      </c>
      <c r="N19" s="198"/>
      <c r="O19" s="198">
        <v>10.023</v>
      </c>
    </row>
    <row r="20" spans="1:16" ht="90" customHeight="1" x14ac:dyDescent="0.25">
      <c r="A20" s="198">
        <v>10</v>
      </c>
      <c r="B20" s="5"/>
      <c r="C20" s="5" t="s">
        <v>410</v>
      </c>
      <c r="D20" s="197">
        <v>0.47</v>
      </c>
      <c r="E20" s="197" t="s">
        <v>411</v>
      </c>
      <c r="F20" s="198" t="s">
        <v>332</v>
      </c>
      <c r="G20" s="198" t="s">
        <v>332</v>
      </c>
      <c r="H20" s="198"/>
      <c r="I20" s="198"/>
      <c r="J20" s="198"/>
      <c r="K20" s="198">
        <v>0.47</v>
      </c>
      <c r="L20" s="198">
        <v>42652.06</v>
      </c>
      <c r="M20" s="198">
        <v>20.045999999999999</v>
      </c>
      <c r="N20" s="198"/>
      <c r="O20" s="198">
        <v>20.045999999999999</v>
      </c>
    </row>
    <row r="21" spans="1:16" ht="75.599999999999994" customHeight="1" x14ac:dyDescent="0.25">
      <c r="A21" s="198">
        <v>11</v>
      </c>
      <c r="B21" s="5"/>
      <c r="C21" s="5" t="s">
        <v>412</v>
      </c>
      <c r="D21" s="197">
        <v>0.25</v>
      </c>
      <c r="E21" s="197" t="s">
        <v>413</v>
      </c>
      <c r="F21" s="198" t="s">
        <v>332</v>
      </c>
      <c r="G21" s="198" t="s">
        <v>332</v>
      </c>
      <c r="H21" s="198"/>
      <c r="I21" s="198"/>
      <c r="J21" s="198"/>
      <c r="K21" s="198">
        <v>0.25</v>
      </c>
      <c r="L21" s="198">
        <v>42652.06</v>
      </c>
      <c r="M21" s="198">
        <v>10.663</v>
      </c>
      <c r="N21" s="198"/>
      <c r="O21" s="198">
        <v>10.663</v>
      </c>
    </row>
    <row r="22" spans="1:16" ht="70.150000000000006" customHeight="1" x14ac:dyDescent="0.25">
      <c r="A22" s="198">
        <v>12</v>
      </c>
      <c r="B22" s="5"/>
      <c r="C22" s="5" t="s">
        <v>414</v>
      </c>
      <c r="D22" s="197">
        <v>0.25</v>
      </c>
      <c r="E22" s="197" t="s">
        <v>415</v>
      </c>
      <c r="F22" s="198" t="s">
        <v>332</v>
      </c>
      <c r="G22" s="198" t="s">
        <v>332</v>
      </c>
      <c r="H22" s="198"/>
      <c r="I22" s="198"/>
      <c r="J22" s="198"/>
      <c r="K22" s="198">
        <v>0.25</v>
      </c>
      <c r="L22" s="198">
        <v>42652.06</v>
      </c>
      <c r="M22" s="198">
        <v>10.663</v>
      </c>
      <c r="N22" s="198"/>
      <c r="O22" s="198">
        <v>10.663</v>
      </c>
    </row>
    <row r="23" spans="1:16" ht="73.150000000000006" customHeight="1" x14ac:dyDescent="0.25">
      <c r="A23" s="198">
        <v>13</v>
      </c>
      <c r="B23" s="5"/>
      <c r="C23" s="5" t="s">
        <v>416</v>
      </c>
      <c r="D23" s="197">
        <v>0.23499999999999999</v>
      </c>
      <c r="E23" s="197" t="s">
        <v>417</v>
      </c>
      <c r="F23" s="198" t="s">
        <v>332</v>
      </c>
      <c r="G23" s="198" t="s">
        <v>332</v>
      </c>
      <c r="H23" s="198"/>
      <c r="I23" s="198"/>
      <c r="J23" s="198"/>
      <c r="K23" s="198">
        <v>0.23499999999999999</v>
      </c>
      <c r="L23" s="198">
        <v>42652.06</v>
      </c>
      <c r="M23" s="198">
        <v>10.023</v>
      </c>
      <c r="N23" s="198"/>
      <c r="O23" s="198">
        <v>10.023</v>
      </c>
    </row>
    <row r="24" spans="1:16" ht="73.150000000000006" customHeight="1" x14ac:dyDescent="0.25">
      <c r="A24" s="198">
        <v>14</v>
      </c>
      <c r="B24" s="5"/>
      <c r="C24" s="5" t="s">
        <v>418</v>
      </c>
      <c r="D24" s="197">
        <v>0.5</v>
      </c>
      <c r="E24" s="197" t="s">
        <v>419</v>
      </c>
      <c r="F24" s="198" t="s">
        <v>332</v>
      </c>
      <c r="G24" s="198" t="s">
        <v>332</v>
      </c>
      <c r="H24" s="198"/>
      <c r="I24" s="198"/>
      <c r="J24" s="198"/>
      <c r="K24" s="198">
        <v>0.5</v>
      </c>
      <c r="L24" s="198">
        <v>42652.06</v>
      </c>
      <c r="M24" s="198">
        <v>21.326000000000001</v>
      </c>
      <c r="N24" s="198"/>
      <c r="O24" s="198">
        <v>21.326000000000001</v>
      </c>
    </row>
    <row r="25" spans="1:16" ht="73.150000000000006" customHeight="1" x14ac:dyDescent="0.25">
      <c r="A25" s="198">
        <v>15</v>
      </c>
      <c r="B25" s="5"/>
      <c r="C25" s="5" t="s">
        <v>420</v>
      </c>
      <c r="D25" s="197">
        <v>0.25</v>
      </c>
      <c r="E25" s="197" t="s">
        <v>421</v>
      </c>
      <c r="F25" s="198" t="s">
        <v>332</v>
      </c>
      <c r="G25" s="198" t="s">
        <v>332</v>
      </c>
      <c r="H25" s="198"/>
      <c r="I25" s="198"/>
      <c r="J25" s="198"/>
      <c r="K25" s="198">
        <v>0.25</v>
      </c>
      <c r="L25" s="198">
        <v>42652.06</v>
      </c>
      <c r="M25" s="198">
        <v>10.663</v>
      </c>
      <c r="N25" s="198"/>
      <c r="O25" s="198">
        <v>10.663</v>
      </c>
    </row>
    <row r="26" spans="1:16" ht="73.150000000000006" customHeight="1" x14ac:dyDescent="0.25">
      <c r="A26" s="198">
        <v>16</v>
      </c>
      <c r="B26" s="5"/>
      <c r="C26" s="5" t="s">
        <v>446</v>
      </c>
      <c r="D26" s="197">
        <v>0.12</v>
      </c>
      <c r="E26" s="197" t="s">
        <v>422</v>
      </c>
      <c r="F26" s="198" t="s">
        <v>332</v>
      </c>
      <c r="G26" s="198" t="s">
        <v>332</v>
      </c>
      <c r="H26" s="198"/>
      <c r="I26" s="198"/>
      <c r="J26" s="198"/>
      <c r="K26" s="198">
        <v>0.12</v>
      </c>
      <c r="L26" s="198">
        <v>42652.06</v>
      </c>
      <c r="M26" s="198">
        <v>5.1180000000000003</v>
      </c>
      <c r="N26" s="198"/>
      <c r="O26" s="198">
        <v>5.1180000000000003</v>
      </c>
    </row>
    <row r="27" spans="1:16" ht="73.150000000000006" customHeight="1" x14ac:dyDescent="0.25">
      <c r="A27" s="198">
        <v>17</v>
      </c>
      <c r="B27" s="5"/>
      <c r="C27" s="5" t="s">
        <v>423</v>
      </c>
      <c r="D27" s="197">
        <v>0.47</v>
      </c>
      <c r="E27" s="197" t="s">
        <v>424</v>
      </c>
      <c r="F27" s="198" t="s">
        <v>332</v>
      </c>
      <c r="G27" s="198" t="s">
        <v>332</v>
      </c>
      <c r="H27" s="198"/>
      <c r="I27" s="198"/>
      <c r="J27" s="198"/>
      <c r="K27" s="198">
        <v>0.47</v>
      </c>
      <c r="L27" s="198">
        <v>42652.06</v>
      </c>
      <c r="M27" s="198">
        <v>20.045999999999999</v>
      </c>
      <c r="N27" s="198"/>
      <c r="O27" s="198">
        <v>20.045999999999999</v>
      </c>
    </row>
    <row r="28" spans="1:16" ht="78" customHeight="1" x14ac:dyDescent="0.25">
      <c r="A28" s="198">
        <v>18</v>
      </c>
      <c r="B28" s="5"/>
      <c r="C28" s="5" t="s">
        <v>423</v>
      </c>
      <c r="D28" s="197">
        <v>0.47</v>
      </c>
      <c r="E28" s="197" t="s">
        <v>425</v>
      </c>
      <c r="F28" s="198" t="s">
        <v>332</v>
      </c>
      <c r="G28" s="198" t="s">
        <v>332</v>
      </c>
      <c r="H28" s="198"/>
      <c r="I28" s="198"/>
      <c r="J28" s="198"/>
      <c r="K28" s="198">
        <v>0.47</v>
      </c>
      <c r="L28" s="198">
        <v>42652.06</v>
      </c>
      <c r="M28" s="198">
        <v>20.045999999999999</v>
      </c>
      <c r="N28" s="198"/>
      <c r="O28" s="198">
        <v>20.045999999999999</v>
      </c>
    </row>
    <row r="29" spans="1:16" ht="71.45" customHeight="1" x14ac:dyDescent="0.25">
      <c r="A29" s="198">
        <v>19</v>
      </c>
      <c r="B29" s="5"/>
      <c r="C29" s="5" t="s">
        <v>426</v>
      </c>
      <c r="D29" s="197">
        <v>0.23499999999999999</v>
      </c>
      <c r="E29" s="197" t="s">
        <v>427</v>
      </c>
      <c r="F29" s="198" t="s">
        <v>332</v>
      </c>
      <c r="G29" s="198" t="s">
        <v>332</v>
      </c>
      <c r="H29" s="198"/>
      <c r="I29" s="198"/>
      <c r="J29" s="198"/>
      <c r="K29" s="198">
        <v>0.23499999999999999</v>
      </c>
      <c r="L29" s="198">
        <v>42652.06</v>
      </c>
      <c r="M29" s="198">
        <v>10.023</v>
      </c>
      <c r="N29" s="198"/>
      <c r="O29" s="198">
        <v>10.023</v>
      </c>
    </row>
    <row r="30" spans="1:16" ht="76.150000000000006" customHeight="1" x14ac:dyDescent="0.25">
      <c r="A30" s="198">
        <v>20</v>
      </c>
      <c r="B30" s="5"/>
      <c r="C30" s="5" t="s">
        <v>428</v>
      </c>
      <c r="D30" s="197">
        <v>0.25</v>
      </c>
      <c r="E30" s="197" t="s">
        <v>429</v>
      </c>
      <c r="F30" s="198" t="s">
        <v>332</v>
      </c>
      <c r="G30" s="198" t="s">
        <v>332</v>
      </c>
      <c r="H30" s="198"/>
      <c r="I30" s="198"/>
      <c r="J30" s="198"/>
      <c r="K30" s="198">
        <v>0.25</v>
      </c>
      <c r="L30" s="198">
        <v>42652.06</v>
      </c>
      <c r="M30" s="198">
        <v>10.663</v>
      </c>
      <c r="N30" s="198"/>
      <c r="O30" s="198">
        <v>10.663</v>
      </c>
    </row>
    <row r="31" spans="1:16" ht="76.150000000000006" customHeight="1" x14ac:dyDescent="0.25">
      <c r="A31" s="198">
        <v>21</v>
      </c>
      <c r="B31" s="5"/>
      <c r="C31" s="5" t="s">
        <v>430</v>
      </c>
      <c r="D31" s="197">
        <v>0.25</v>
      </c>
      <c r="E31" s="197" t="s">
        <v>431</v>
      </c>
      <c r="F31" s="198" t="s">
        <v>332</v>
      </c>
      <c r="G31" s="198" t="s">
        <v>332</v>
      </c>
      <c r="H31" s="198"/>
      <c r="I31" s="198"/>
      <c r="J31" s="198"/>
      <c r="K31" s="198">
        <v>0.25</v>
      </c>
      <c r="L31" s="198">
        <v>42652.06</v>
      </c>
      <c r="M31" s="198">
        <v>10.663</v>
      </c>
      <c r="N31" s="198"/>
      <c r="O31" s="198">
        <v>10.663</v>
      </c>
    </row>
    <row r="32" spans="1:16" ht="76.150000000000006" customHeight="1" x14ac:dyDescent="0.25">
      <c r="A32" s="198">
        <v>22</v>
      </c>
      <c r="B32" s="5"/>
      <c r="C32" s="5" t="s">
        <v>432</v>
      </c>
      <c r="D32" s="197">
        <v>0.27</v>
      </c>
      <c r="E32" s="203" t="s">
        <v>518</v>
      </c>
      <c r="F32" s="198" t="s">
        <v>332</v>
      </c>
      <c r="G32" s="198" t="s">
        <v>332</v>
      </c>
      <c r="H32" s="198"/>
      <c r="I32" s="198"/>
      <c r="J32" s="198"/>
      <c r="K32" s="198">
        <v>0.27</v>
      </c>
      <c r="L32" s="198">
        <v>42652.06</v>
      </c>
      <c r="M32" s="198">
        <v>11.516</v>
      </c>
      <c r="N32" s="198"/>
      <c r="O32" s="198">
        <v>11.516</v>
      </c>
    </row>
    <row r="33" spans="1:15" ht="76.150000000000006" customHeight="1" x14ac:dyDescent="0.25">
      <c r="A33" s="198">
        <v>23</v>
      </c>
      <c r="B33" s="5"/>
      <c r="C33" s="5" t="s">
        <v>433</v>
      </c>
      <c r="D33" s="197">
        <v>0.5</v>
      </c>
      <c r="E33" s="197" t="s">
        <v>434</v>
      </c>
      <c r="F33" s="198" t="s">
        <v>332</v>
      </c>
      <c r="G33" s="198" t="s">
        <v>332</v>
      </c>
      <c r="H33" s="198"/>
      <c r="I33" s="198"/>
      <c r="J33" s="198"/>
      <c r="K33" s="198">
        <v>0.5</v>
      </c>
      <c r="L33" s="198">
        <v>42652.06</v>
      </c>
      <c r="M33" s="198">
        <v>21.326000000000001</v>
      </c>
      <c r="N33" s="198"/>
      <c r="O33" s="198">
        <v>21.326000000000001</v>
      </c>
    </row>
    <row r="34" spans="1:15" ht="76.150000000000006" customHeight="1" x14ac:dyDescent="0.25">
      <c r="A34" s="198">
        <v>24</v>
      </c>
      <c r="B34" s="5"/>
      <c r="C34" s="5" t="s">
        <v>435</v>
      </c>
      <c r="D34" s="197">
        <v>0.23499999999999999</v>
      </c>
      <c r="E34" s="197" t="s">
        <v>436</v>
      </c>
      <c r="F34" s="198" t="s">
        <v>332</v>
      </c>
      <c r="G34" s="198" t="s">
        <v>332</v>
      </c>
      <c r="H34" s="198"/>
      <c r="I34" s="198"/>
      <c r="J34" s="198"/>
      <c r="K34" s="198">
        <v>0.23499999999999999</v>
      </c>
      <c r="L34" s="198">
        <v>42652.06</v>
      </c>
      <c r="M34" s="198">
        <v>10.023</v>
      </c>
      <c r="N34" s="198"/>
      <c r="O34" s="198">
        <v>10.023</v>
      </c>
    </row>
    <row r="35" spans="1:15" ht="72.599999999999994" customHeight="1" x14ac:dyDescent="0.25">
      <c r="A35" s="198">
        <v>25</v>
      </c>
      <c r="B35" s="5"/>
      <c r="C35" s="5" t="s">
        <v>437</v>
      </c>
      <c r="D35" s="197">
        <v>0.25</v>
      </c>
      <c r="E35" s="197" t="s">
        <v>438</v>
      </c>
      <c r="F35" s="198" t="s">
        <v>332</v>
      </c>
      <c r="G35" s="198" t="s">
        <v>332</v>
      </c>
      <c r="H35" s="198"/>
      <c r="I35" s="198"/>
      <c r="J35" s="198"/>
      <c r="K35" s="198">
        <v>0.25</v>
      </c>
      <c r="L35" s="198">
        <v>42652.06</v>
      </c>
      <c r="M35" s="198">
        <v>10.663</v>
      </c>
      <c r="N35" s="198"/>
      <c r="O35" s="198">
        <v>10.663</v>
      </c>
    </row>
    <row r="36" spans="1:15" ht="69.599999999999994" customHeight="1" x14ac:dyDescent="0.25">
      <c r="A36" s="196">
        <v>26</v>
      </c>
      <c r="B36" s="5"/>
      <c r="C36" s="5" t="s">
        <v>394</v>
      </c>
      <c r="D36" s="195">
        <v>0.5</v>
      </c>
      <c r="E36" s="197" t="s">
        <v>396</v>
      </c>
      <c r="F36" s="198" t="s">
        <v>332</v>
      </c>
      <c r="G36" s="198" t="s">
        <v>332</v>
      </c>
      <c r="H36" s="196"/>
      <c r="I36" s="196"/>
      <c r="J36" s="196"/>
      <c r="K36" s="196">
        <v>0.5</v>
      </c>
      <c r="L36" s="198">
        <v>42652.06</v>
      </c>
      <c r="M36" s="196">
        <v>21.326000000000001</v>
      </c>
      <c r="N36" s="196"/>
      <c r="O36" s="196">
        <v>21.326000000000001</v>
      </c>
    </row>
    <row r="37" spans="1:15" ht="71.45" customHeight="1" x14ac:dyDescent="0.25">
      <c r="A37" s="198">
        <v>27</v>
      </c>
      <c r="B37" s="5"/>
      <c r="C37" s="5" t="s">
        <v>395</v>
      </c>
      <c r="D37" s="197">
        <v>0.5</v>
      </c>
      <c r="E37" s="197" t="s">
        <v>397</v>
      </c>
      <c r="F37" s="198" t="s">
        <v>332</v>
      </c>
      <c r="G37" s="198" t="s">
        <v>332</v>
      </c>
      <c r="H37" s="198"/>
      <c r="I37" s="198"/>
      <c r="J37" s="198"/>
      <c r="K37" s="198">
        <v>0.5</v>
      </c>
      <c r="L37" s="198">
        <v>42652.06</v>
      </c>
      <c r="M37" s="198">
        <v>21.326000000000001</v>
      </c>
      <c r="N37" s="198"/>
      <c r="O37" s="198">
        <v>21.326000000000001</v>
      </c>
    </row>
    <row r="38" spans="1:15" ht="70.900000000000006" customHeight="1" x14ac:dyDescent="0.25">
      <c r="A38" s="198">
        <v>28</v>
      </c>
      <c r="B38" s="5"/>
      <c r="C38" s="5" t="s">
        <v>398</v>
      </c>
      <c r="D38" s="197">
        <v>0.25</v>
      </c>
      <c r="E38" s="197" t="s">
        <v>399</v>
      </c>
      <c r="F38" s="198" t="s">
        <v>332</v>
      </c>
      <c r="G38" s="198" t="s">
        <v>332</v>
      </c>
      <c r="H38" s="198"/>
      <c r="I38" s="198"/>
      <c r="J38" s="198"/>
      <c r="K38" s="198">
        <v>0.25</v>
      </c>
      <c r="L38" s="198">
        <v>42652.06</v>
      </c>
      <c r="M38" s="198">
        <v>10.663</v>
      </c>
      <c r="N38" s="198"/>
      <c r="O38" s="198">
        <v>10.663</v>
      </c>
    </row>
    <row r="39" spans="1:15" ht="81.75" customHeight="1" x14ac:dyDescent="0.25">
      <c r="A39" s="198">
        <v>29</v>
      </c>
      <c r="B39" s="5"/>
      <c r="C39" s="308" t="s">
        <v>400</v>
      </c>
      <c r="D39" s="197">
        <v>0.5</v>
      </c>
      <c r="E39" s="197" t="s">
        <v>401</v>
      </c>
      <c r="F39" s="198" t="s">
        <v>332</v>
      </c>
      <c r="G39" s="198" t="s">
        <v>332</v>
      </c>
      <c r="H39" s="198"/>
      <c r="I39" s="198"/>
      <c r="J39" s="198"/>
      <c r="K39" s="198">
        <v>0.5</v>
      </c>
      <c r="L39" s="198">
        <v>42652.06</v>
      </c>
      <c r="M39" s="198">
        <v>21.326000000000001</v>
      </c>
      <c r="N39" s="198"/>
      <c r="O39" s="198">
        <v>21.326000000000001</v>
      </c>
    </row>
    <row r="40" spans="1:15" ht="72.599999999999994" customHeight="1" x14ac:dyDescent="0.25">
      <c r="A40" s="198">
        <v>30</v>
      </c>
      <c r="B40" s="5"/>
      <c r="C40" s="5" t="s">
        <v>402</v>
      </c>
      <c r="D40" s="197">
        <v>0.25</v>
      </c>
      <c r="E40" s="197" t="s">
        <v>404</v>
      </c>
      <c r="F40" s="198" t="s">
        <v>332</v>
      </c>
      <c r="G40" s="198" t="s">
        <v>332</v>
      </c>
      <c r="H40" s="198"/>
      <c r="I40" s="198"/>
      <c r="J40" s="198"/>
      <c r="K40" s="198">
        <v>0.25</v>
      </c>
      <c r="L40" s="198">
        <v>42652.06</v>
      </c>
      <c r="M40" s="198">
        <v>10.663</v>
      </c>
      <c r="N40" s="198"/>
      <c r="O40" s="198">
        <v>10.663</v>
      </c>
    </row>
    <row r="41" spans="1:15" ht="76.150000000000006" customHeight="1" x14ac:dyDescent="0.25">
      <c r="A41" s="198">
        <v>31</v>
      </c>
      <c r="B41" s="5"/>
      <c r="C41" s="5" t="s">
        <v>403</v>
      </c>
      <c r="D41" s="197">
        <v>0.25</v>
      </c>
      <c r="E41" s="197" t="s">
        <v>405</v>
      </c>
      <c r="F41" s="198" t="s">
        <v>332</v>
      </c>
      <c r="G41" s="198" t="s">
        <v>332</v>
      </c>
      <c r="H41" s="198"/>
      <c r="I41" s="198"/>
      <c r="J41" s="198"/>
      <c r="K41" s="198">
        <v>0.25</v>
      </c>
      <c r="L41" s="198">
        <v>42652.06</v>
      </c>
      <c r="M41" s="198">
        <v>10.663</v>
      </c>
      <c r="N41" s="198"/>
      <c r="O41" s="198">
        <v>10.663</v>
      </c>
    </row>
    <row r="42" spans="1:15" ht="73.900000000000006" customHeight="1" x14ac:dyDescent="0.25">
      <c r="A42" s="198">
        <v>32</v>
      </c>
      <c r="B42" s="5"/>
      <c r="C42" s="5" t="s">
        <v>439</v>
      </c>
      <c r="D42" s="197">
        <v>0.25</v>
      </c>
      <c r="E42" s="197" t="s">
        <v>440</v>
      </c>
      <c r="F42" s="198" t="s">
        <v>332</v>
      </c>
      <c r="G42" s="198" t="s">
        <v>332</v>
      </c>
      <c r="H42" s="198"/>
      <c r="I42" s="198"/>
      <c r="J42" s="198"/>
      <c r="K42" s="198">
        <v>0.25</v>
      </c>
      <c r="L42" s="198">
        <v>42652.06</v>
      </c>
      <c r="M42" s="198">
        <v>10.663</v>
      </c>
      <c r="N42" s="198"/>
      <c r="O42" s="198">
        <v>10.663</v>
      </c>
    </row>
    <row r="43" spans="1:15" ht="75" customHeight="1" x14ac:dyDescent="0.25">
      <c r="A43" s="198">
        <v>33</v>
      </c>
      <c r="B43" s="5"/>
      <c r="C43" s="5" t="s">
        <v>441</v>
      </c>
      <c r="D43" s="197">
        <v>0.5</v>
      </c>
      <c r="E43" s="197" t="s">
        <v>442</v>
      </c>
      <c r="F43" s="198" t="s">
        <v>332</v>
      </c>
      <c r="G43" s="198" t="s">
        <v>332</v>
      </c>
      <c r="H43" s="198"/>
      <c r="I43" s="198"/>
      <c r="J43" s="198"/>
      <c r="K43" s="198">
        <v>0.5</v>
      </c>
      <c r="L43" s="198">
        <v>42652.06</v>
      </c>
      <c r="M43" s="198">
        <v>21.326000000000001</v>
      </c>
      <c r="N43" s="198"/>
      <c r="O43" s="198">
        <v>21.326000000000001</v>
      </c>
    </row>
    <row r="44" spans="1:15" ht="76.900000000000006" customHeight="1" x14ac:dyDescent="0.25">
      <c r="A44" s="198">
        <v>34</v>
      </c>
      <c r="B44" s="5"/>
      <c r="C44" s="5" t="s">
        <v>517</v>
      </c>
      <c r="D44" s="197">
        <v>0.25</v>
      </c>
      <c r="E44" s="197" t="s">
        <v>443</v>
      </c>
      <c r="F44" s="198" t="s">
        <v>332</v>
      </c>
      <c r="G44" s="198" t="s">
        <v>332</v>
      </c>
      <c r="H44" s="198"/>
      <c r="I44" s="198"/>
      <c r="J44" s="198"/>
      <c r="K44" s="198">
        <v>0.25</v>
      </c>
      <c r="L44" s="198">
        <v>42652.06</v>
      </c>
      <c r="M44" s="198">
        <v>10.663</v>
      </c>
      <c r="N44" s="198"/>
      <c r="O44" s="198">
        <v>10.663</v>
      </c>
    </row>
    <row r="45" spans="1:15" ht="72.599999999999994" customHeight="1" x14ac:dyDescent="0.25">
      <c r="A45" s="198">
        <v>35</v>
      </c>
      <c r="B45" s="5"/>
      <c r="C45" s="5" t="s">
        <v>444</v>
      </c>
      <c r="D45" s="197">
        <v>1</v>
      </c>
      <c r="E45" s="197" t="s">
        <v>445</v>
      </c>
      <c r="F45" s="198" t="s">
        <v>332</v>
      </c>
      <c r="G45" s="198" t="s">
        <v>332</v>
      </c>
      <c r="H45" s="198"/>
      <c r="I45" s="198"/>
      <c r="J45" s="198"/>
      <c r="K45" s="198">
        <v>1</v>
      </c>
      <c r="L45" s="198">
        <v>42652.06</v>
      </c>
      <c r="M45" s="198">
        <v>42.652000000000001</v>
      </c>
      <c r="N45" s="198"/>
      <c r="O45" s="198">
        <v>42.652000000000001</v>
      </c>
    </row>
    <row r="46" spans="1:15" ht="72.599999999999994" customHeight="1" x14ac:dyDescent="0.25">
      <c r="A46" s="198">
        <v>36</v>
      </c>
      <c r="B46" s="5"/>
      <c r="C46" s="5" t="s">
        <v>447</v>
      </c>
      <c r="D46" s="197">
        <v>0.25</v>
      </c>
      <c r="E46" s="197" t="s">
        <v>450</v>
      </c>
      <c r="F46" s="198" t="s">
        <v>332</v>
      </c>
      <c r="G46" s="198" t="s">
        <v>332</v>
      </c>
      <c r="H46" s="198"/>
      <c r="I46" s="198"/>
      <c r="J46" s="198"/>
      <c r="K46" s="198">
        <v>0.25</v>
      </c>
      <c r="L46" s="198">
        <v>42652.06</v>
      </c>
      <c r="M46" s="198">
        <v>10.663</v>
      </c>
      <c r="N46" s="198"/>
      <c r="O46" s="198">
        <v>10.663</v>
      </c>
    </row>
    <row r="47" spans="1:15" ht="72" customHeight="1" x14ac:dyDescent="0.25">
      <c r="A47" s="198">
        <v>37</v>
      </c>
      <c r="B47" s="5"/>
      <c r="C47" s="5" t="s">
        <v>448</v>
      </c>
      <c r="D47" s="197">
        <v>0.25</v>
      </c>
      <c r="E47" s="197" t="s">
        <v>449</v>
      </c>
      <c r="F47" s="198" t="s">
        <v>332</v>
      </c>
      <c r="G47" s="198" t="s">
        <v>332</v>
      </c>
      <c r="H47" s="198"/>
      <c r="I47" s="198"/>
      <c r="J47" s="198"/>
      <c r="K47" s="198">
        <v>0.25</v>
      </c>
      <c r="L47" s="198">
        <v>42652.06</v>
      </c>
      <c r="M47" s="198">
        <v>10.663</v>
      </c>
      <c r="N47" s="198"/>
      <c r="O47" s="198">
        <v>10.663</v>
      </c>
    </row>
    <row r="48" spans="1:15" ht="72.599999999999994" customHeight="1" x14ac:dyDescent="0.25">
      <c r="A48" s="198">
        <v>38</v>
      </c>
      <c r="B48" s="5"/>
      <c r="C48" s="308" t="s">
        <v>451</v>
      </c>
      <c r="D48" s="197">
        <v>0.25</v>
      </c>
      <c r="E48" s="197" t="s">
        <v>452</v>
      </c>
      <c r="F48" s="198" t="s">
        <v>332</v>
      </c>
      <c r="G48" s="198" t="s">
        <v>332</v>
      </c>
      <c r="H48" s="198"/>
      <c r="I48" s="198"/>
      <c r="J48" s="198"/>
      <c r="K48" s="198">
        <v>0.25</v>
      </c>
      <c r="L48" s="198">
        <v>42652.06</v>
      </c>
      <c r="M48" s="198">
        <v>10.663</v>
      </c>
      <c r="N48" s="198"/>
      <c r="O48" s="198">
        <v>10.663</v>
      </c>
    </row>
    <row r="49" spans="1:15" ht="72.599999999999994" customHeight="1" x14ac:dyDescent="0.25">
      <c r="A49" s="198">
        <v>39</v>
      </c>
      <c r="B49" s="5"/>
      <c r="C49" s="5" t="s">
        <v>453</v>
      </c>
      <c r="D49" s="197">
        <v>0.5</v>
      </c>
      <c r="E49" s="197" t="s">
        <v>454</v>
      </c>
      <c r="F49" s="198" t="s">
        <v>332</v>
      </c>
      <c r="G49" s="198" t="s">
        <v>332</v>
      </c>
      <c r="H49" s="198"/>
      <c r="I49" s="198"/>
      <c r="J49" s="198"/>
      <c r="K49" s="198">
        <v>0.5</v>
      </c>
      <c r="L49" s="198">
        <v>42652.06</v>
      </c>
      <c r="M49" s="198">
        <v>21.326000000000001</v>
      </c>
      <c r="N49" s="198"/>
      <c r="O49" s="198">
        <v>21.326000000000001</v>
      </c>
    </row>
    <row r="50" spans="1:15" ht="72.599999999999994" customHeight="1" x14ac:dyDescent="0.25">
      <c r="A50" s="198">
        <v>40</v>
      </c>
      <c r="B50" s="5"/>
      <c r="C50" s="5" t="s">
        <v>455</v>
      </c>
      <c r="D50" s="197">
        <v>0.25</v>
      </c>
      <c r="E50" s="197" t="s">
        <v>456</v>
      </c>
      <c r="F50" s="198" t="s">
        <v>332</v>
      </c>
      <c r="G50" s="198" t="s">
        <v>332</v>
      </c>
      <c r="H50" s="198"/>
      <c r="I50" s="198"/>
      <c r="J50" s="198"/>
      <c r="K50" s="198">
        <v>0.25</v>
      </c>
      <c r="L50" s="198">
        <v>42652.06</v>
      </c>
      <c r="M50" s="198">
        <v>10.663</v>
      </c>
      <c r="N50" s="198"/>
      <c r="O50" s="198">
        <v>10.663</v>
      </c>
    </row>
    <row r="51" spans="1:15" ht="72.599999999999994" customHeight="1" x14ac:dyDescent="0.25">
      <c r="A51" s="198">
        <v>41</v>
      </c>
      <c r="B51" s="5"/>
      <c r="C51" s="5" t="s">
        <v>457</v>
      </c>
      <c r="D51" s="197">
        <v>0.25</v>
      </c>
      <c r="E51" s="197" t="s">
        <v>458</v>
      </c>
      <c r="F51" s="198" t="s">
        <v>332</v>
      </c>
      <c r="G51" s="198" t="s">
        <v>332</v>
      </c>
      <c r="H51" s="198"/>
      <c r="I51" s="198"/>
      <c r="J51" s="198"/>
      <c r="K51" s="198">
        <v>0.25</v>
      </c>
      <c r="L51" s="198">
        <v>42652.06</v>
      </c>
      <c r="M51" s="198">
        <v>10.663</v>
      </c>
      <c r="N51" s="198"/>
      <c r="O51" s="198">
        <v>10.663</v>
      </c>
    </row>
    <row r="52" spans="1:15" ht="72.599999999999994" customHeight="1" x14ac:dyDescent="0.25">
      <c r="A52" s="198">
        <v>42</v>
      </c>
      <c r="B52" s="5"/>
      <c r="C52" s="5" t="s">
        <v>459</v>
      </c>
      <c r="D52" s="197">
        <v>0.25</v>
      </c>
      <c r="E52" s="197" t="s">
        <v>460</v>
      </c>
      <c r="F52" s="198" t="s">
        <v>332</v>
      </c>
      <c r="G52" s="198" t="s">
        <v>332</v>
      </c>
      <c r="H52" s="198"/>
      <c r="I52" s="198"/>
      <c r="J52" s="198"/>
      <c r="K52" s="198">
        <v>0.25</v>
      </c>
      <c r="L52" s="198">
        <v>42652.06</v>
      </c>
      <c r="M52" s="198">
        <v>10.663</v>
      </c>
      <c r="N52" s="198"/>
      <c r="O52" s="198">
        <v>10.663</v>
      </c>
    </row>
    <row r="53" spans="1:15" ht="72.599999999999994" customHeight="1" x14ac:dyDescent="0.25">
      <c r="A53" s="198">
        <v>43</v>
      </c>
      <c r="B53" s="5"/>
      <c r="C53" s="5" t="s">
        <v>461</v>
      </c>
      <c r="D53" s="197">
        <v>0.25</v>
      </c>
      <c r="E53" s="197" t="s">
        <v>462</v>
      </c>
      <c r="F53" s="198" t="s">
        <v>332</v>
      </c>
      <c r="G53" s="198" t="s">
        <v>332</v>
      </c>
      <c r="H53" s="198"/>
      <c r="I53" s="198"/>
      <c r="J53" s="198"/>
      <c r="K53" s="198">
        <v>0.25</v>
      </c>
      <c r="L53" s="198">
        <v>42652.06</v>
      </c>
      <c r="M53" s="198">
        <v>10.663</v>
      </c>
      <c r="N53" s="198"/>
      <c r="O53" s="198">
        <v>10.663</v>
      </c>
    </row>
    <row r="54" spans="1:15" ht="72.599999999999994" customHeight="1" x14ac:dyDescent="0.25">
      <c r="A54" s="198">
        <v>44</v>
      </c>
      <c r="B54" s="5"/>
      <c r="C54" s="5" t="s">
        <v>463</v>
      </c>
      <c r="D54" s="197">
        <v>0.25</v>
      </c>
      <c r="E54" s="197" t="s">
        <v>464</v>
      </c>
      <c r="F54" s="198" t="s">
        <v>332</v>
      </c>
      <c r="G54" s="198" t="s">
        <v>332</v>
      </c>
      <c r="H54" s="198"/>
      <c r="I54" s="198"/>
      <c r="J54" s="198"/>
      <c r="K54" s="198">
        <v>0.25</v>
      </c>
      <c r="L54" s="198">
        <v>42652.06</v>
      </c>
      <c r="M54" s="198">
        <v>10.663</v>
      </c>
      <c r="N54" s="198"/>
      <c r="O54" s="198">
        <v>10.663</v>
      </c>
    </row>
    <row r="55" spans="1:15" ht="72.599999999999994" customHeight="1" x14ac:dyDescent="0.25">
      <c r="A55" s="198">
        <v>45</v>
      </c>
      <c r="B55" s="5"/>
      <c r="C55" s="5" t="s">
        <v>465</v>
      </c>
      <c r="D55" s="197">
        <v>0.25</v>
      </c>
      <c r="E55" s="197" t="s">
        <v>466</v>
      </c>
      <c r="F55" s="198" t="s">
        <v>332</v>
      </c>
      <c r="G55" s="198" t="s">
        <v>332</v>
      </c>
      <c r="H55" s="198"/>
      <c r="I55" s="198"/>
      <c r="J55" s="198"/>
      <c r="K55" s="198">
        <v>0.25</v>
      </c>
      <c r="L55" s="198">
        <v>42652.06</v>
      </c>
      <c r="M55" s="198">
        <v>10.663</v>
      </c>
      <c r="N55" s="198"/>
      <c r="O55" s="198">
        <v>10.663</v>
      </c>
    </row>
    <row r="56" spans="1:15" ht="72.599999999999994" customHeight="1" x14ac:dyDescent="0.25">
      <c r="A56" s="198">
        <v>46</v>
      </c>
      <c r="B56" s="5"/>
      <c r="C56" s="5" t="s">
        <v>467</v>
      </c>
      <c r="D56" s="197">
        <v>0.25</v>
      </c>
      <c r="E56" s="197" t="s">
        <v>468</v>
      </c>
      <c r="F56" s="198" t="s">
        <v>332</v>
      </c>
      <c r="G56" s="198" t="s">
        <v>332</v>
      </c>
      <c r="H56" s="198"/>
      <c r="I56" s="198"/>
      <c r="J56" s="198"/>
      <c r="K56" s="198">
        <v>0.25</v>
      </c>
      <c r="L56" s="198">
        <v>42652.06</v>
      </c>
      <c r="M56" s="198">
        <v>10.663</v>
      </c>
      <c r="N56" s="198"/>
      <c r="O56" s="198">
        <v>10.663</v>
      </c>
    </row>
    <row r="57" spans="1:15" ht="72.599999999999994" customHeight="1" x14ac:dyDescent="0.25">
      <c r="A57" s="198">
        <v>47</v>
      </c>
      <c r="B57" s="5"/>
      <c r="C57" s="5" t="s">
        <v>469</v>
      </c>
      <c r="D57" s="197">
        <v>0.25</v>
      </c>
      <c r="E57" s="197" t="s">
        <v>470</v>
      </c>
      <c r="F57" s="198" t="s">
        <v>332</v>
      </c>
      <c r="G57" s="198" t="s">
        <v>332</v>
      </c>
      <c r="H57" s="198"/>
      <c r="I57" s="198"/>
      <c r="J57" s="198"/>
      <c r="K57" s="198">
        <v>0.25</v>
      </c>
      <c r="L57" s="198">
        <v>42652.06</v>
      </c>
      <c r="M57" s="198">
        <v>10.663</v>
      </c>
      <c r="N57" s="198"/>
      <c r="O57" s="198">
        <v>10.663</v>
      </c>
    </row>
    <row r="58" spans="1:15" ht="72.599999999999994" customHeight="1" x14ac:dyDescent="0.25">
      <c r="A58" s="198">
        <v>48</v>
      </c>
      <c r="B58" s="5"/>
      <c r="C58" s="5" t="s">
        <v>471</v>
      </c>
      <c r="D58" s="197">
        <v>0.5</v>
      </c>
      <c r="E58" s="197" t="s">
        <v>472</v>
      </c>
      <c r="F58" s="198" t="s">
        <v>332</v>
      </c>
      <c r="G58" s="198" t="s">
        <v>332</v>
      </c>
      <c r="H58" s="198"/>
      <c r="I58" s="198"/>
      <c r="J58" s="198"/>
      <c r="K58" s="198">
        <v>0.5</v>
      </c>
      <c r="L58" s="198">
        <v>42652.06</v>
      </c>
      <c r="M58" s="198">
        <v>21.326000000000001</v>
      </c>
      <c r="N58" s="198"/>
      <c r="O58" s="198">
        <v>21.326000000000001</v>
      </c>
    </row>
    <row r="59" spans="1:15" ht="72.599999999999994" customHeight="1" x14ac:dyDescent="0.25">
      <c r="A59" s="198">
        <v>49</v>
      </c>
      <c r="B59" s="5"/>
      <c r="C59" s="5" t="s">
        <v>473</v>
      </c>
      <c r="D59" s="197">
        <v>0.25</v>
      </c>
      <c r="E59" s="197" t="s">
        <v>474</v>
      </c>
      <c r="F59" s="198" t="s">
        <v>332</v>
      </c>
      <c r="G59" s="198" t="s">
        <v>332</v>
      </c>
      <c r="H59" s="198"/>
      <c r="I59" s="198"/>
      <c r="J59" s="198"/>
      <c r="K59" s="198">
        <v>0.25</v>
      </c>
      <c r="L59" s="198">
        <v>42652.06</v>
      </c>
      <c r="M59" s="198">
        <v>10.663</v>
      </c>
      <c r="N59" s="198"/>
      <c r="O59" s="198">
        <v>10.663</v>
      </c>
    </row>
    <row r="60" spans="1:15" ht="72.599999999999994" customHeight="1" x14ac:dyDescent="0.25">
      <c r="A60" s="198">
        <v>50</v>
      </c>
      <c r="B60" s="5"/>
      <c r="C60" s="5" t="s">
        <v>475</v>
      </c>
      <c r="D60" s="197">
        <v>0.25</v>
      </c>
      <c r="E60" s="197" t="s">
        <v>476</v>
      </c>
      <c r="F60" s="198" t="s">
        <v>332</v>
      </c>
      <c r="G60" s="198" t="s">
        <v>332</v>
      </c>
      <c r="H60" s="198"/>
      <c r="I60" s="198"/>
      <c r="J60" s="198"/>
      <c r="K60" s="198">
        <v>0.25</v>
      </c>
      <c r="L60" s="198">
        <v>42652.06</v>
      </c>
      <c r="M60" s="198">
        <v>10.663</v>
      </c>
      <c r="N60" s="198"/>
      <c r="O60" s="198">
        <v>10.663</v>
      </c>
    </row>
    <row r="61" spans="1:15" ht="72.599999999999994" customHeight="1" x14ac:dyDescent="0.25">
      <c r="A61" s="200">
        <v>51</v>
      </c>
      <c r="B61" s="5"/>
      <c r="C61" s="5" t="s">
        <v>475</v>
      </c>
      <c r="D61" s="199">
        <v>0.25</v>
      </c>
      <c r="E61" s="199" t="s">
        <v>477</v>
      </c>
      <c r="F61" s="200" t="s">
        <v>332</v>
      </c>
      <c r="G61" s="200" t="s">
        <v>332</v>
      </c>
      <c r="H61" s="200"/>
      <c r="I61" s="200"/>
      <c r="J61" s="200"/>
      <c r="K61" s="200">
        <v>0.25</v>
      </c>
      <c r="L61" s="200">
        <v>42652.06</v>
      </c>
      <c r="M61" s="200">
        <v>10.663</v>
      </c>
      <c r="N61" s="200"/>
      <c r="O61" s="200">
        <v>10.663</v>
      </c>
    </row>
    <row r="62" spans="1:15" ht="72.599999999999994" customHeight="1" x14ac:dyDescent="0.25">
      <c r="A62" s="200">
        <v>52</v>
      </c>
      <c r="B62" s="5"/>
      <c r="C62" s="5" t="s">
        <v>478</v>
      </c>
      <c r="D62" s="199">
        <v>0.25</v>
      </c>
      <c r="E62" s="199" t="s">
        <v>479</v>
      </c>
      <c r="F62" s="200" t="s">
        <v>332</v>
      </c>
      <c r="G62" s="200" t="s">
        <v>332</v>
      </c>
      <c r="H62" s="200"/>
      <c r="I62" s="200"/>
      <c r="J62" s="200"/>
      <c r="K62" s="200">
        <v>0.25</v>
      </c>
      <c r="L62" s="200">
        <v>42652.06</v>
      </c>
      <c r="M62" s="200">
        <v>10.663</v>
      </c>
      <c r="N62" s="200"/>
      <c r="O62" s="200">
        <v>10.663</v>
      </c>
    </row>
    <row r="63" spans="1:15" ht="72.599999999999994" customHeight="1" x14ac:dyDescent="0.25">
      <c r="A63" s="200">
        <v>53</v>
      </c>
      <c r="B63" s="5"/>
      <c r="C63" s="5" t="s">
        <v>480</v>
      </c>
      <c r="D63" s="199">
        <v>0.25</v>
      </c>
      <c r="E63" s="199" t="s">
        <v>481</v>
      </c>
      <c r="F63" s="200" t="s">
        <v>332</v>
      </c>
      <c r="G63" s="200" t="s">
        <v>332</v>
      </c>
      <c r="H63" s="200"/>
      <c r="I63" s="200"/>
      <c r="J63" s="200"/>
      <c r="K63" s="200">
        <v>0.25</v>
      </c>
      <c r="L63" s="200">
        <v>42652.06</v>
      </c>
      <c r="M63" s="200">
        <v>10.663</v>
      </c>
      <c r="N63" s="200"/>
      <c r="O63" s="200">
        <v>10.663</v>
      </c>
    </row>
    <row r="64" spans="1:15" ht="72.599999999999994" customHeight="1" x14ac:dyDescent="0.25">
      <c r="A64" s="200">
        <v>54</v>
      </c>
      <c r="B64" s="5"/>
      <c r="C64" s="5" t="s">
        <v>480</v>
      </c>
      <c r="D64" s="201">
        <v>0.25</v>
      </c>
      <c r="E64" s="201" t="s">
        <v>482</v>
      </c>
      <c r="F64" s="202" t="s">
        <v>332</v>
      </c>
      <c r="G64" s="202" t="s">
        <v>332</v>
      </c>
      <c r="H64" s="202"/>
      <c r="I64" s="202"/>
      <c r="J64" s="202"/>
      <c r="K64" s="202">
        <v>0.25</v>
      </c>
      <c r="L64" s="202">
        <v>42652.06</v>
      </c>
      <c r="M64" s="202">
        <v>10.663</v>
      </c>
      <c r="N64" s="202"/>
      <c r="O64" s="202">
        <v>10.663</v>
      </c>
    </row>
    <row r="65" spans="1:15" ht="72.599999999999994" customHeight="1" x14ac:dyDescent="0.25">
      <c r="A65" s="200">
        <v>55</v>
      </c>
      <c r="B65" s="5"/>
      <c r="C65" s="5" t="s">
        <v>483</v>
      </c>
      <c r="D65" s="203">
        <v>0.47</v>
      </c>
      <c r="E65" s="203" t="s">
        <v>484</v>
      </c>
      <c r="F65" s="204" t="s">
        <v>332</v>
      </c>
      <c r="G65" s="204" t="s">
        <v>332</v>
      </c>
      <c r="H65" s="204"/>
      <c r="I65" s="204"/>
      <c r="J65" s="204"/>
      <c r="K65" s="204">
        <v>0.47</v>
      </c>
      <c r="L65" s="204">
        <v>42652.06</v>
      </c>
      <c r="M65" s="204">
        <v>20.045999999999999</v>
      </c>
      <c r="N65" s="204"/>
      <c r="O65" s="204">
        <v>20.045999999999999</v>
      </c>
    </row>
    <row r="66" spans="1:15" ht="72.599999999999994" customHeight="1" x14ac:dyDescent="0.25">
      <c r="A66" s="200">
        <v>56</v>
      </c>
      <c r="B66" s="5"/>
      <c r="C66" s="5" t="s">
        <v>485</v>
      </c>
      <c r="D66" s="203">
        <v>0.25900000000000001</v>
      </c>
      <c r="E66" s="203" t="s">
        <v>486</v>
      </c>
      <c r="F66" s="204" t="s">
        <v>332</v>
      </c>
      <c r="G66" s="204" t="s">
        <v>332</v>
      </c>
      <c r="H66" s="204"/>
      <c r="I66" s="204"/>
      <c r="J66" s="204"/>
      <c r="K66" s="204">
        <v>0.25900000000000001</v>
      </c>
      <c r="L66" s="204">
        <v>42652.06</v>
      </c>
      <c r="M66" s="204">
        <v>11.047000000000001</v>
      </c>
      <c r="N66" s="204"/>
      <c r="O66" s="204">
        <v>11.047000000000001</v>
      </c>
    </row>
    <row r="67" spans="1:15" ht="72.599999999999994" customHeight="1" x14ac:dyDescent="0.25">
      <c r="A67" s="200">
        <v>57</v>
      </c>
      <c r="B67" s="5"/>
      <c r="C67" s="5" t="s">
        <v>487</v>
      </c>
      <c r="D67" s="203">
        <v>0.25</v>
      </c>
      <c r="E67" s="203" t="s">
        <v>488</v>
      </c>
      <c r="F67" s="204" t="s">
        <v>332</v>
      </c>
      <c r="G67" s="204" t="s">
        <v>332</v>
      </c>
      <c r="H67" s="204"/>
      <c r="I67" s="204"/>
      <c r="J67" s="204"/>
      <c r="K67" s="204">
        <v>0.25</v>
      </c>
      <c r="L67" s="204">
        <v>42652.06</v>
      </c>
      <c r="M67" s="204">
        <v>10.663</v>
      </c>
      <c r="N67" s="204"/>
      <c r="O67" s="204">
        <v>10.663</v>
      </c>
    </row>
    <row r="68" spans="1:15" ht="72.599999999999994" customHeight="1" x14ac:dyDescent="0.25">
      <c r="A68" s="200">
        <v>58</v>
      </c>
      <c r="B68" s="5"/>
      <c r="C68" s="5" t="s">
        <v>489</v>
      </c>
      <c r="D68" s="203">
        <v>0.25</v>
      </c>
      <c r="E68" s="203" t="s">
        <v>490</v>
      </c>
      <c r="F68" s="204" t="s">
        <v>332</v>
      </c>
      <c r="G68" s="204" t="s">
        <v>332</v>
      </c>
      <c r="H68" s="204"/>
      <c r="I68" s="204"/>
      <c r="J68" s="204"/>
      <c r="K68" s="204">
        <v>0.25</v>
      </c>
      <c r="L68" s="204">
        <v>42652.06</v>
      </c>
      <c r="M68" s="204">
        <v>10.663</v>
      </c>
      <c r="N68" s="204"/>
      <c r="O68" s="204">
        <v>10.663</v>
      </c>
    </row>
    <row r="69" spans="1:15" ht="73.900000000000006" customHeight="1" x14ac:dyDescent="0.25">
      <c r="A69" s="198">
        <v>59</v>
      </c>
      <c r="B69" s="5"/>
      <c r="C69" s="5" t="s">
        <v>491</v>
      </c>
      <c r="D69" s="203">
        <v>0.25</v>
      </c>
      <c r="E69" s="203" t="s">
        <v>492</v>
      </c>
      <c r="F69" s="204" t="s">
        <v>332</v>
      </c>
      <c r="G69" s="204" t="s">
        <v>332</v>
      </c>
      <c r="H69" s="204"/>
      <c r="I69" s="204"/>
      <c r="J69" s="204"/>
      <c r="K69" s="204">
        <v>0.25</v>
      </c>
      <c r="L69" s="204">
        <v>42652.06</v>
      </c>
      <c r="M69" s="204">
        <v>10.663</v>
      </c>
      <c r="N69" s="204"/>
      <c r="O69" s="204">
        <v>10.663</v>
      </c>
    </row>
    <row r="70" spans="1:15" ht="73.900000000000006" customHeight="1" x14ac:dyDescent="0.25">
      <c r="A70" s="204">
        <v>60</v>
      </c>
      <c r="B70" s="5"/>
      <c r="C70" s="5" t="s">
        <v>493</v>
      </c>
      <c r="D70" s="203">
        <v>0.5</v>
      </c>
      <c r="E70" s="203" t="s">
        <v>494</v>
      </c>
      <c r="F70" s="204" t="s">
        <v>332</v>
      </c>
      <c r="G70" s="204" t="s">
        <v>332</v>
      </c>
      <c r="H70" s="204"/>
      <c r="I70" s="204"/>
      <c r="J70" s="204"/>
      <c r="K70" s="204">
        <v>0.5</v>
      </c>
      <c r="L70" s="204">
        <v>42652.06</v>
      </c>
      <c r="M70" s="204">
        <v>21.326000000000001</v>
      </c>
      <c r="N70" s="204"/>
      <c r="O70" s="204">
        <v>21.326000000000001</v>
      </c>
    </row>
    <row r="71" spans="1:15" ht="73.900000000000006" customHeight="1" x14ac:dyDescent="0.25">
      <c r="A71" s="204">
        <v>61</v>
      </c>
      <c r="B71" s="5"/>
      <c r="C71" s="5" t="s">
        <v>495</v>
      </c>
      <c r="D71" s="203">
        <v>0.25</v>
      </c>
      <c r="E71" s="203" t="s">
        <v>496</v>
      </c>
      <c r="F71" s="204" t="s">
        <v>332</v>
      </c>
      <c r="G71" s="204" t="s">
        <v>332</v>
      </c>
      <c r="H71" s="204"/>
      <c r="I71" s="204"/>
      <c r="J71" s="204"/>
      <c r="K71" s="204">
        <v>0.25</v>
      </c>
      <c r="L71" s="204">
        <v>42652.06</v>
      </c>
      <c r="M71" s="204">
        <v>10.663</v>
      </c>
      <c r="N71" s="204"/>
      <c r="O71" s="204">
        <v>10.663</v>
      </c>
    </row>
    <row r="72" spans="1:15" ht="73.900000000000006" customHeight="1" x14ac:dyDescent="0.25">
      <c r="A72" s="204">
        <v>62</v>
      </c>
      <c r="B72" s="5"/>
      <c r="C72" s="5" t="s">
        <v>497</v>
      </c>
      <c r="D72" s="203">
        <v>0.75</v>
      </c>
      <c r="E72" s="203" t="s">
        <v>498</v>
      </c>
      <c r="F72" s="204" t="s">
        <v>332</v>
      </c>
      <c r="G72" s="204" t="s">
        <v>332</v>
      </c>
      <c r="H72" s="204"/>
      <c r="I72" s="204"/>
      <c r="J72" s="204"/>
      <c r="K72" s="204">
        <v>0.75</v>
      </c>
      <c r="L72" s="204">
        <v>42652.06</v>
      </c>
      <c r="M72" s="204">
        <v>31.989000000000001</v>
      </c>
      <c r="N72" s="204"/>
      <c r="O72" s="204">
        <v>31.989000000000001</v>
      </c>
    </row>
    <row r="73" spans="1:15" ht="72.599999999999994" customHeight="1" x14ac:dyDescent="0.25">
      <c r="A73" s="198">
        <v>63</v>
      </c>
      <c r="B73" s="5"/>
      <c r="C73" s="5" t="s">
        <v>499</v>
      </c>
      <c r="D73" s="203">
        <v>0.25</v>
      </c>
      <c r="E73" s="203" t="s">
        <v>500</v>
      </c>
      <c r="F73" s="204" t="s">
        <v>332</v>
      </c>
      <c r="G73" s="204" t="s">
        <v>332</v>
      </c>
      <c r="H73" s="204"/>
      <c r="I73" s="204"/>
      <c r="J73" s="204"/>
      <c r="K73" s="204">
        <v>0.25</v>
      </c>
      <c r="L73" s="204">
        <v>42652.06</v>
      </c>
      <c r="M73" s="204">
        <v>10.663</v>
      </c>
      <c r="N73" s="204"/>
      <c r="O73" s="204">
        <v>10.663</v>
      </c>
    </row>
    <row r="74" spans="1:15" ht="72.599999999999994" customHeight="1" x14ac:dyDescent="0.25">
      <c r="A74" s="204">
        <v>64</v>
      </c>
      <c r="B74" s="5"/>
      <c r="C74" s="5" t="s">
        <v>501</v>
      </c>
      <c r="D74" s="203">
        <v>0.25</v>
      </c>
      <c r="E74" s="203" t="s">
        <v>502</v>
      </c>
      <c r="F74" s="204" t="s">
        <v>332</v>
      </c>
      <c r="G74" s="204" t="s">
        <v>332</v>
      </c>
      <c r="H74" s="204"/>
      <c r="I74" s="204"/>
      <c r="J74" s="204"/>
      <c r="K74" s="204">
        <v>0.25</v>
      </c>
      <c r="L74" s="204">
        <v>42652.06</v>
      </c>
      <c r="M74" s="204">
        <v>10.663</v>
      </c>
      <c r="N74" s="204"/>
      <c r="O74" s="204">
        <v>10.663</v>
      </c>
    </row>
    <row r="75" spans="1:15" ht="72.599999999999994" customHeight="1" x14ac:dyDescent="0.25">
      <c r="A75" s="204">
        <v>65</v>
      </c>
      <c r="B75" s="5"/>
      <c r="C75" s="5" t="s">
        <v>503</v>
      </c>
      <c r="D75" s="203">
        <v>0.23499999999999999</v>
      </c>
      <c r="E75" s="203" t="s">
        <v>504</v>
      </c>
      <c r="F75" s="204" t="s">
        <v>332</v>
      </c>
      <c r="G75" s="204" t="s">
        <v>332</v>
      </c>
      <c r="H75" s="204"/>
      <c r="I75" s="204"/>
      <c r="J75" s="204"/>
      <c r="K75" s="204">
        <v>0.23499999999999999</v>
      </c>
      <c r="L75" s="204">
        <v>42652.06</v>
      </c>
      <c r="M75" s="204">
        <v>10.023</v>
      </c>
      <c r="N75" s="204"/>
      <c r="O75" s="204">
        <v>10.023</v>
      </c>
    </row>
    <row r="76" spans="1:15" ht="72.599999999999994" customHeight="1" x14ac:dyDescent="0.25">
      <c r="A76" s="204">
        <v>66</v>
      </c>
      <c r="B76" s="5"/>
      <c r="C76" s="5" t="s">
        <v>505</v>
      </c>
      <c r="D76" s="203">
        <v>0.23499999999999999</v>
      </c>
      <c r="E76" s="203" t="s">
        <v>506</v>
      </c>
      <c r="F76" s="204" t="s">
        <v>332</v>
      </c>
      <c r="G76" s="204" t="s">
        <v>332</v>
      </c>
      <c r="H76" s="204"/>
      <c r="I76" s="204"/>
      <c r="J76" s="204"/>
      <c r="K76" s="204">
        <v>0.23499999999999999</v>
      </c>
      <c r="L76" s="204">
        <v>42652.06</v>
      </c>
      <c r="M76" s="204">
        <v>10.023</v>
      </c>
      <c r="N76" s="204"/>
      <c r="O76" s="204">
        <v>10.023</v>
      </c>
    </row>
    <row r="77" spans="1:15" ht="72.599999999999994" customHeight="1" x14ac:dyDescent="0.25">
      <c r="A77" s="204">
        <v>67</v>
      </c>
      <c r="B77" s="5"/>
      <c r="C77" s="5" t="s">
        <v>507</v>
      </c>
      <c r="D77" s="203">
        <v>0.15</v>
      </c>
      <c r="E77" s="203" t="s">
        <v>508</v>
      </c>
      <c r="F77" s="204" t="s">
        <v>332</v>
      </c>
      <c r="G77" s="204" t="s">
        <v>332</v>
      </c>
      <c r="H77" s="204"/>
      <c r="I77" s="204"/>
      <c r="J77" s="204"/>
      <c r="K77" s="204">
        <v>0.15</v>
      </c>
      <c r="L77" s="204">
        <v>42652.06</v>
      </c>
      <c r="M77" s="204">
        <v>6.3979999999999997</v>
      </c>
      <c r="N77" s="204"/>
      <c r="O77" s="204">
        <v>6.3979999999999997</v>
      </c>
    </row>
    <row r="78" spans="1:15" ht="72.599999999999994" customHeight="1" x14ac:dyDescent="0.25">
      <c r="A78" s="204">
        <v>68</v>
      </c>
      <c r="B78" s="5"/>
      <c r="C78" s="5" t="s">
        <v>509</v>
      </c>
      <c r="D78" s="203">
        <v>0.5</v>
      </c>
      <c r="E78" s="203" t="s">
        <v>510</v>
      </c>
      <c r="F78" s="204" t="s">
        <v>332</v>
      </c>
      <c r="G78" s="204" t="s">
        <v>332</v>
      </c>
      <c r="H78" s="204"/>
      <c r="I78" s="204"/>
      <c r="J78" s="204"/>
      <c r="K78" s="204">
        <v>0.5</v>
      </c>
      <c r="L78" s="204">
        <v>42652.06</v>
      </c>
      <c r="M78" s="204">
        <v>21.326000000000001</v>
      </c>
      <c r="N78" s="204"/>
      <c r="O78" s="204">
        <v>21.326000000000001</v>
      </c>
    </row>
    <row r="79" spans="1:15" ht="72.599999999999994" customHeight="1" x14ac:dyDescent="0.25">
      <c r="A79" s="204">
        <v>69</v>
      </c>
      <c r="B79" s="5"/>
      <c r="C79" s="5" t="s">
        <v>511</v>
      </c>
      <c r="D79" s="203">
        <v>0.25</v>
      </c>
      <c r="E79" s="203" t="s">
        <v>512</v>
      </c>
      <c r="F79" s="204" t="s">
        <v>332</v>
      </c>
      <c r="G79" s="204" t="s">
        <v>332</v>
      </c>
      <c r="H79" s="204"/>
      <c r="I79" s="204"/>
      <c r="J79" s="204"/>
      <c r="K79" s="204">
        <v>0.25</v>
      </c>
      <c r="L79" s="204">
        <v>42652.06</v>
      </c>
      <c r="M79" s="204">
        <v>10.023</v>
      </c>
      <c r="N79" s="204"/>
      <c r="O79" s="204">
        <v>10.023</v>
      </c>
    </row>
    <row r="80" spans="1:15" ht="72.599999999999994" customHeight="1" x14ac:dyDescent="0.25">
      <c r="A80" s="204">
        <v>70</v>
      </c>
      <c r="B80" s="5"/>
      <c r="C80" s="5" t="s">
        <v>513</v>
      </c>
      <c r="D80" s="203">
        <v>0.15</v>
      </c>
      <c r="E80" s="203" t="s">
        <v>514</v>
      </c>
      <c r="F80" s="204" t="s">
        <v>332</v>
      </c>
      <c r="G80" s="204" t="s">
        <v>332</v>
      </c>
      <c r="H80" s="204"/>
      <c r="I80" s="204"/>
      <c r="J80" s="204"/>
      <c r="K80" s="204">
        <v>0.15</v>
      </c>
      <c r="L80" s="204">
        <v>42652.06</v>
      </c>
      <c r="M80" s="204">
        <v>6.3979999999999997</v>
      </c>
      <c r="N80" s="204"/>
      <c r="O80" s="204">
        <v>6.3979999999999997</v>
      </c>
    </row>
    <row r="81" spans="1:15" ht="72.599999999999994" customHeight="1" x14ac:dyDescent="0.25">
      <c r="A81" s="204">
        <v>71</v>
      </c>
      <c r="B81" s="5"/>
      <c r="C81" s="5" t="s">
        <v>515</v>
      </c>
      <c r="D81" s="203">
        <v>0.25</v>
      </c>
      <c r="E81" s="203" t="s">
        <v>516</v>
      </c>
      <c r="F81" s="204" t="s">
        <v>332</v>
      </c>
      <c r="G81" s="204" t="s">
        <v>332</v>
      </c>
      <c r="H81" s="204"/>
      <c r="I81" s="204"/>
      <c r="J81" s="204"/>
      <c r="K81" s="204">
        <v>0.25</v>
      </c>
      <c r="L81" s="204">
        <v>42652.06</v>
      </c>
      <c r="M81" s="204">
        <v>10.663</v>
      </c>
      <c r="N81" s="204"/>
      <c r="O81" s="204">
        <v>10.663</v>
      </c>
    </row>
    <row r="82" spans="1:15" ht="28.5" customHeight="1" x14ac:dyDescent="0.25">
      <c r="A82" s="183"/>
      <c r="B82" s="98"/>
      <c r="C82" s="98"/>
      <c r="D82" s="186"/>
      <c r="E82" s="186"/>
      <c r="F82" s="183"/>
      <c r="G82" s="183"/>
      <c r="H82" s="183"/>
      <c r="I82" s="183"/>
      <c r="J82" s="183"/>
      <c r="K82" s="183"/>
      <c r="L82" s="183"/>
      <c r="M82" s="183"/>
      <c r="N82" s="183"/>
      <c r="O82" s="183"/>
    </row>
    <row r="83" spans="1:15" ht="27" customHeight="1" x14ac:dyDescent="0.25">
      <c r="A83" s="183"/>
      <c r="B83" s="98"/>
      <c r="C83" s="98"/>
      <c r="D83" s="186"/>
      <c r="E83" s="186"/>
      <c r="F83" s="183"/>
      <c r="G83" s="183"/>
      <c r="H83" s="183"/>
      <c r="I83" s="183"/>
      <c r="J83" s="183"/>
      <c r="K83" s="183"/>
      <c r="L83" s="183"/>
      <c r="M83" s="183"/>
      <c r="N83" s="183"/>
      <c r="O83" s="183"/>
    </row>
    <row r="84" spans="1:15" ht="15.75" customHeight="1" x14ac:dyDescent="0.25"/>
    <row r="86" spans="1:15" ht="15.75" x14ac:dyDescent="0.25">
      <c r="A86" s="229" t="s">
        <v>137</v>
      </c>
      <c r="B86" s="291"/>
      <c r="C86" s="284" t="s">
        <v>384</v>
      </c>
      <c r="D86" s="284"/>
      <c r="E86" s="284"/>
      <c r="F86" s="284"/>
    </row>
  </sheetData>
  <protectedRanges>
    <protectedRange sqref="D86:F86" name="Диапазон18_1"/>
    <protectedRange sqref="D86:F86" name="Диапазон2_1_1"/>
    <protectedRange sqref="C86" name="Диапазон18_1_1"/>
    <protectedRange sqref="C86" name="Диапазон2_1_1_1"/>
  </protectedRanges>
  <mergeCells count="26">
    <mergeCell ref="A86:B86"/>
    <mergeCell ref="C86:F86"/>
    <mergeCell ref="A6:Q6"/>
    <mergeCell ref="L1:O1"/>
    <mergeCell ref="Q4:Q5"/>
    <mergeCell ref="N3:Q3"/>
    <mergeCell ref="K4:K5"/>
    <mergeCell ref="E4:E5"/>
    <mergeCell ref="M4:M5"/>
    <mergeCell ref="F4:G4"/>
    <mergeCell ref="A2:P2"/>
    <mergeCell ref="N4:N5"/>
    <mergeCell ref="O4:O5"/>
    <mergeCell ref="P4:P5"/>
    <mergeCell ref="A17:P17"/>
    <mergeCell ref="A13:P13"/>
    <mergeCell ref="A3:A5"/>
    <mergeCell ref="B4:B5"/>
    <mergeCell ref="C4:C5"/>
    <mergeCell ref="D4:D5"/>
    <mergeCell ref="B3:D3"/>
    <mergeCell ref="E3:M3"/>
    <mergeCell ref="L4:L5"/>
    <mergeCell ref="J4:J5"/>
    <mergeCell ref="I4:I5"/>
    <mergeCell ref="H4:H5"/>
  </mergeCells>
  <printOptions horizontalCentered="1"/>
  <pageMargins left="0.70866141732283472" right="0.70866141732283472" top="0.35433070866141736" bottom="0.35433070866141736" header="0.31496062992125984" footer="0.31496062992125984"/>
  <pageSetup paperSize="8" scale="9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tabSelected="1" zoomScale="85" zoomScaleNormal="85" workbookViewId="0">
      <selection activeCell="J12" sqref="J12"/>
    </sheetView>
  </sheetViews>
  <sheetFormatPr defaultRowHeight="15" x14ac:dyDescent="0.25"/>
  <cols>
    <col min="3" max="3" width="48.7109375" customWidth="1"/>
    <col min="4" max="5" width="17.28515625" customWidth="1"/>
    <col min="6" max="7" width="19.85546875" customWidth="1"/>
  </cols>
  <sheetData>
    <row r="1" spans="1:7" x14ac:dyDescent="0.25">
      <c r="G1" t="s">
        <v>187</v>
      </c>
    </row>
    <row r="3" spans="1:7" x14ac:dyDescent="0.25">
      <c r="A3" s="293" t="s">
        <v>338</v>
      </c>
      <c r="B3" s="293"/>
      <c r="C3" s="293"/>
      <c r="D3" s="293"/>
      <c r="E3" s="293"/>
      <c r="F3" s="293"/>
      <c r="G3" s="293"/>
    </row>
    <row r="4" spans="1:7" ht="15" customHeight="1" x14ac:dyDescent="0.25">
      <c r="A4" s="294" t="s">
        <v>8</v>
      </c>
      <c r="B4" s="294" t="s">
        <v>173</v>
      </c>
      <c r="C4" s="294" t="s">
        <v>174</v>
      </c>
      <c r="D4" s="294" t="s">
        <v>177</v>
      </c>
      <c r="E4" s="294" t="s">
        <v>179</v>
      </c>
      <c r="F4" s="295" t="s">
        <v>181</v>
      </c>
      <c r="G4" s="295"/>
    </row>
    <row r="5" spans="1:7" ht="60" x14ac:dyDescent="0.25">
      <c r="A5" s="294"/>
      <c r="B5" s="294"/>
      <c r="C5" s="294"/>
      <c r="D5" s="294"/>
      <c r="E5" s="294"/>
      <c r="F5" s="77" t="s">
        <v>180</v>
      </c>
      <c r="G5" s="77" t="s">
        <v>178</v>
      </c>
    </row>
    <row r="6" spans="1:7" x14ac:dyDescent="0.25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</row>
    <row r="7" spans="1:7" ht="15" customHeight="1" x14ac:dyDescent="0.25">
      <c r="A7" s="294" t="s">
        <v>337</v>
      </c>
      <c r="B7" s="294"/>
      <c r="C7" s="294"/>
      <c r="D7" s="294"/>
      <c r="E7" s="294"/>
      <c r="F7" s="294"/>
      <c r="G7" s="294"/>
    </row>
    <row r="8" spans="1:7" x14ac:dyDescent="0.25">
      <c r="A8" s="77">
        <v>1</v>
      </c>
      <c r="B8" s="77">
        <v>2017</v>
      </c>
      <c r="C8" s="154" t="s">
        <v>340</v>
      </c>
      <c r="D8" s="79">
        <v>0.36749999999999999</v>
      </c>
      <c r="E8" s="80"/>
      <c r="F8" s="80">
        <v>0.75</v>
      </c>
      <c r="G8" s="80">
        <v>0.75</v>
      </c>
    </row>
    <row r="9" spans="1:7" x14ac:dyDescent="0.25">
      <c r="A9" s="77">
        <v>2</v>
      </c>
      <c r="B9" s="77">
        <v>2018</v>
      </c>
      <c r="C9" s="154" t="s">
        <v>340</v>
      </c>
      <c r="D9" s="79">
        <v>0.45150000000000001</v>
      </c>
      <c r="E9" s="80"/>
      <c r="F9" s="80"/>
      <c r="G9" s="80"/>
    </row>
    <row r="10" spans="1:7" x14ac:dyDescent="0.25">
      <c r="A10" s="77">
        <v>3</v>
      </c>
      <c r="B10" s="77">
        <v>2019</v>
      </c>
      <c r="C10" s="154" t="s">
        <v>340</v>
      </c>
      <c r="D10" s="79">
        <v>0.23100000000000001</v>
      </c>
      <c r="E10" s="80"/>
      <c r="F10" s="80"/>
      <c r="G10" s="80"/>
    </row>
    <row r="11" spans="1:7" x14ac:dyDescent="0.25">
      <c r="A11" s="78"/>
      <c r="B11" s="78"/>
      <c r="C11" s="154" t="s">
        <v>341</v>
      </c>
      <c r="D11" s="79">
        <v>12.75</v>
      </c>
      <c r="E11" s="79"/>
      <c r="F11" s="79">
        <f>SUM(F8:F10)</f>
        <v>0.75</v>
      </c>
      <c r="G11" s="79">
        <v>0.75</v>
      </c>
    </row>
    <row r="13" spans="1:7" ht="15" customHeight="1" x14ac:dyDescent="0.25">
      <c r="A13" s="303" t="s">
        <v>339</v>
      </c>
      <c r="B13" s="303"/>
      <c r="C13" s="303"/>
      <c r="D13" s="303"/>
      <c r="E13" s="303"/>
      <c r="F13" s="303"/>
      <c r="G13" s="303"/>
    </row>
    <row r="14" spans="1:7" x14ac:dyDescent="0.25">
      <c r="A14" s="303"/>
      <c r="B14" s="303"/>
      <c r="C14" s="303"/>
      <c r="D14" s="303"/>
      <c r="E14" s="303"/>
      <c r="F14" s="303"/>
      <c r="G14" s="303"/>
    </row>
    <row r="15" spans="1:7" ht="15" customHeight="1" x14ac:dyDescent="0.25">
      <c r="A15" s="294" t="s">
        <v>8</v>
      </c>
      <c r="B15" s="294" t="s">
        <v>173</v>
      </c>
      <c r="C15" s="294" t="s">
        <v>174</v>
      </c>
      <c r="D15" s="294" t="s">
        <v>147</v>
      </c>
      <c r="E15" s="294" t="s">
        <v>179</v>
      </c>
      <c r="F15" s="295" t="s">
        <v>181</v>
      </c>
      <c r="G15" s="295"/>
    </row>
    <row r="16" spans="1:7" ht="60" x14ac:dyDescent="0.25">
      <c r="A16" s="294"/>
      <c r="B16" s="294"/>
      <c r="C16" s="294"/>
      <c r="D16" s="294"/>
      <c r="E16" s="294"/>
      <c r="F16" s="77" t="s">
        <v>180</v>
      </c>
      <c r="G16" s="77" t="s">
        <v>178</v>
      </c>
    </row>
    <row r="17" spans="1:7" x14ac:dyDescent="0.25">
      <c r="A17" s="77">
        <v>1</v>
      </c>
      <c r="B17" s="77">
        <v>2</v>
      </c>
      <c r="C17" s="77">
        <v>3</v>
      </c>
      <c r="D17" s="77">
        <v>4</v>
      </c>
      <c r="E17" s="77">
        <v>5</v>
      </c>
      <c r="F17" s="77">
        <v>6</v>
      </c>
      <c r="G17" s="77">
        <v>7</v>
      </c>
    </row>
    <row r="18" spans="1:7" ht="38.25" customHeight="1" x14ac:dyDescent="0.25">
      <c r="A18" s="294">
        <v>1</v>
      </c>
      <c r="B18" s="294">
        <v>2017</v>
      </c>
      <c r="C18" s="169" t="s">
        <v>347</v>
      </c>
      <c r="D18" s="304">
        <v>1.2500000000000001E-2</v>
      </c>
      <c r="E18" s="299" t="s">
        <v>182</v>
      </c>
      <c r="F18" s="296"/>
      <c r="G18" s="296"/>
    </row>
    <row r="19" spans="1:7" x14ac:dyDescent="0.25">
      <c r="A19" s="294"/>
      <c r="B19" s="294"/>
      <c r="C19" s="170"/>
      <c r="D19" s="304"/>
      <c r="E19" s="298"/>
      <c r="F19" s="298"/>
      <c r="G19" s="298"/>
    </row>
    <row r="20" spans="1:7" ht="31.9" customHeight="1" x14ac:dyDescent="0.25">
      <c r="A20" s="294">
        <v>2</v>
      </c>
      <c r="B20" s="294">
        <v>2017</v>
      </c>
      <c r="C20" s="169" t="s">
        <v>348</v>
      </c>
      <c r="D20" s="304">
        <v>1.2500000000000001E-2</v>
      </c>
      <c r="E20" s="296"/>
      <c r="F20" s="296"/>
      <c r="G20" s="296"/>
    </row>
    <row r="21" spans="1:7" x14ac:dyDescent="0.25">
      <c r="A21" s="294"/>
      <c r="B21" s="294"/>
      <c r="C21" s="170"/>
      <c r="D21" s="304"/>
      <c r="E21" s="298"/>
      <c r="F21" s="298"/>
      <c r="G21" s="298"/>
    </row>
    <row r="22" spans="1:7" x14ac:dyDescent="0.25">
      <c r="A22" s="294">
        <v>3</v>
      </c>
      <c r="B22" s="294">
        <v>2017</v>
      </c>
      <c r="C22" s="171" t="s">
        <v>349</v>
      </c>
      <c r="D22" s="163">
        <v>2.92E-2</v>
      </c>
      <c r="E22" s="164"/>
      <c r="F22" s="164"/>
      <c r="G22" s="164"/>
    </row>
    <row r="23" spans="1:7" x14ac:dyDescent="0.25">
      <c r="A23" s="294"/>
      <c r="B23" s="294"/>
      <c r="C23" s="170"/>
      <c r="D23" s="163"/>
      <c r="E23" s="164"/>
      <c r="F23" s="164"/>
      <c r="G23" s="164"/>
    </row>
    <row r="24" spans="1:7" x14ac:dyDescent="0.25">
      <c r="A24" s="294">
        <v>4</v>
      </c>
      <c r="B24" s="294">
        <v>2017</v>
      </c>
      <c r="C24" s="171" t="s">
        <v>350</v>
      </c>
      <c r="D24" s="163">
        <v>2.5000000000000001E-2</v>
      </c>
      <c r="E24" s="164"/>
      <c r="F24" s="164"/>
      <c r="G24" s="164"/>
    </row>
    <row r="25" spans="1:7" x14ac:dyDescent="0.25">
      <c r="A25" s="294"/>
      <c r="B25" s="294"/>
      <c r="C25" s="170"/>
      <c r="D25" s="163"/>
      <c r="E25" s="164"/>
      <c r="F25" s="164"/>
      <c r="G25" s="164"/>
    </row>
    <row r="26" spans="1:7" ht="30" x14ac:dyDescent="0.25">
      <c r="A26" s="294">
        <v>5</v>
      </c>
      <c r="B26" s="294">
        <v>2017</v>
      </c>
      <c r="C26" s="171" t="s">
        <v>351</v>
      </c>
      <c r="D26" s="163">
        <v>1.0500000000000001E-2</v>
      </c>
      <c r="E26" s="164"/>
      <c r="F26" s="164"/>
      <c r="G26" s="164"/>
    </row>
    <row r="27" spans="1:7" x14ac:dyDescent="0.25">
      <c r="A27" s="294"/>
      <c r="B27" s="294"/>
      <c r="C27" s="170"/>
      <c r="D27" s="163"/>
      <c r="E27" s="164"/>
      <c r="F27" s="164"/>
      <c r="G27" s="164"/>
    </row>
    <row r="28" spans="1:7" x14ac:dyDescent="0.25">
      <c r="A28" s="294">
        <v>6</v>
      </c>
      <c r="B28" s="294">
        <v>2017</v>
      </c>
      <c r="C28" s="171" t="s">
        <v>352</v>
      </c>
      <c r="D28" s="304">
        <v>2.5000000000000001E-2</v>
      </c>
      <c r="E28" s="296"/>
      <c r="F28" s="296"/>
      <c r="G28" s="296"/>
    </row>
    <row r="29" spans="1:7" x14ac:dyDescent="0.25">
      <c r="A29" s="294"/>
      <c r="B29" s="294"/>
      <c r="C29" s="77"/>
      <c r="D29" s="304"/>
      <c r="E29" s="298"/>
      <c r="F29" s="298"/>
      <c r="G29" s="298"/>
    </row>
    <row r="30" spans="1:7" x14ac:dyDescent="0.25">
      <c r="A30" s="294">
        <v>7</v>
      </c>
      <c r="B30" s="294">
        <v>2017</v>
      </c>
      <c r="C30" s="169" t="s">
        <v>353</v>
      </c>
      <c r="D30" s="304">
        <v>4.1700000000000001E-2</v>
      </c>
      <c r="E30" s="296"/>
      <c r="F30" s="296"/>
      <c r="G30" s="296"/>
    </row>
    <row r="31" spans="1:7" x14ac:dyDescent="0.25">
      <c r="A31" s="294"/>
      <c r="B31" s="294"/>
      <c r="C31" s="170"/>
      <c r="D31" s="304"/>
      <c r="E31" s="298"/>
      <c r="F31" s="298"/>
      <c r="G31" s="298"/>
    </row>
    <row r="32" spans="1:7" ht="30" x14ac:dyDescent="0.25">
      <c r="A32" s="294">
        <v>8</v>
      </c>
      <c r="B32" s="294">
        <v>2017</v>
      </c>
      <c r="C32" s="171" t="s">
        <v>354</v>
      </c>
      <c r="D32" s="304">
        <v>9.1999999999999998E-3</v>
      </c>
      <c r="E32" s="296"/>
      <c r="F32" s="296"/>
      <c r="G32" s="296"/>
    </row>
    <row r="33" spans="1:7" x14ac:dyDescent="0.25">
      <c r="A33" s="294"/>
      <c r="B33" s="294"/>
      <c r="C33" s="77"/>
      <c r="D33" s="304"/>
      <c r="E33" s="298"/>
      <c r="F33" s="298"/>
      <c r="G33" s="298"/>
    </row>
    <row r="34" spans="1:7" x14ac:dyDescent="0.25">
      <c r="A34" s="78"/>
      <c r="B34" s="78"/>
      <c r="C34" s="162" t="s">
        <v>175</v>
      </c>
      <c r="D34" s="79">
        <f>D18+D20+D22+D24+D26+D28+D30+D32</f>
        <v>0.16559999999999997</v>
      </c>
      <c r="E34" s="79">
        <v>0</v>
      </c>
      <c r="F34" s="79">
        <f>SUM(F18:F33)</f>
        <v>0</v>
      </c>
      <c r="G34" s="79">
        <f>SUM(G18:G33)</f>
        <v>0</v>
      </c>
    </row>
    <row r="35" spans="1:7" x14ac:dyDescent="0.25">
      <c r="A35" s="294">
        <v>9</v>
      </c>
      <c r="B35" s="294">
        <v>2019</v>
      </c>
      <c r="C35" s="169" t="s">
        <v>355</v>
      </c>
      <c r="D35" s="304">
        <v>0.41670000000000001</v>
      </c>
      <c r="E35" s="299"/>
      <c r="F35" s="296"/>
      <c r="G35" s="296"/>
    </row>
    <row r="36" spans="1:7" x14ac:dyDescent="0.25">
      <c r="A36" s="294"/>
      <c r="B36" s="294"/>
      <c r="C36" s="170"/>
      <c r="D36" s="304"/>
      <c r="E36" s="298"/>
      <c r="F36" s="298"/>
      <c r="G36" s="298"/>
    </row>
    <row r="37" spans="1:7" ht="30" x14ac:dyDescent="0.25">
      <c r="A37" s="294">
        <v>10</v>
      </c>
      <c r="B37" s="294">
        <v>2019</v>
      </c>
      <c r="C37" s="173" t="s">
        <v>356</v>
      </c>
      <c r="D37" s="304">
        <v>0.45839999999999997</v>
      </c>
      <c r="E37" s="296"/>
      <c r="F37" s="296"/>
      <c r="G37" s="296"/>
    </row>
    <row r="38" spans="1:7" x14ac:dyDescent="0.25">
      <c r="A38" s="294"/>
      <c r="B38" s="294"/>
      <c r="C38" s="170"/>
      <c r="D38" s="304"/>
      <c r="E38" s="298"/>
      <c r="F38" s="298"/>
      <c r="G38" s="298"/>
    </row>
    <row r="39" spans="1:7" ht="30" x14ac:dyDescent="0.25">
      <c r="A39" s="294">
        <v>11</v>
      </c>
      <c r="B39" s="294">
        <v>2019</v>
      </c>
      <c r="C39" s="173" t="s">
        <v>357</v>
      </c>
      <c r="D39" s="304">
        <v>0.22919999999999999</v>
      </c>
      <c r="E39" s="299" t="s">
        <v>182</v>
      </c>
      <c r="F39" s="296"/>
      <c r="G39" s="296"/>
    </row>
    <row r="40" spans="1:7" x14ac:dyDescent="0.25">
      <c r="A40" s="294"/>
      <c r="B40" s="294"/>
      <c r="C40" s="170"/>
      <c r="D40" s="304"/>
      <c r="E40" s="298"/>
      <c r="F40" s="298"/>
      <c r="G40" s="298"/>
    </row>
    <row r="41" spans="1:7" x14ac:dyDescent="0.25">
      <c r="A41" s="294">
        <v>12</v>
      </c>
      <c r="B41" s="294">
        <v>2019</v>
      </c>
      <c r="C41" s="173" t="s">
        <v>358</v>
      </c>
      <c r="D41" s="304">
        <v>2.5000000000000001E-2</v>
      </c>
      <c r="E41" s="299" t="s">
        <v>182</v>
      </c>
      <c r="F41" s="296"/>
      <c r="G41" s="296"/>
    </row>
    <row r="42" spans="1:7" x14ac:dyDescent="0.25">
      <c r="A42" s="294"/>
      <c r="B42" s="294"/>
      <c r="C42" s="170"/>
      <c r="D42" s="304"/>
      <c r="E42" s="298"/>
      <c r="F42" s="298"/>
      <c r="G42" s="298"/>
    </row>
    <row r="43" spans="1:7" ht="30" x14ac:dyDescent="0.25">
      <c r="A43" s="294">
        <v>13</v>
      </c>
      <c r="B43" s="294">
        <v>2019</v>
      </c>
      <c r="C43" s="173" t="s">
        <v>359</v>
      </c>
      <c r="D43" s="304">
        <v>2.0899999999999998E-2</v>
      </c>
      <c r="E43" s="299" t="s">
        <v>182</v>
      </c>
      <c r="F43" s="296"/>
      <c r="G43" s="296"/>
    </row>
    <row r="44" spans="1:7" x14ac:dyDescent="0.25">
      <c r="A44" s="294"/>
      <c r="B44" s="294"/>
      <c r="C44" s="170"/>
      <c r="D44" s="304"/>
      <c r="E44" s="298"/>
      <c r="F44" s="298"/>
      <c r="G44" s="298"/>
    </row>
    <row r="45" spans="1:7" x14ac:dyDescent="0.25">
      <c r="A45" s="78"/>
      <c r="B45" s="78"/>
      <c r="C45" s="78" t="s">
        <v>360</v>
      </c>
      <c r="D45" s="79">
        <f>D35+D37+D39+D41+D43</f>
        <v>1.1501999999999999</v>
      </c>
      <c r="E45" s="79">
        <v>0</v>
      </c>
      <c r="F45" s="79">
        <f>SUM(F35:F44)</f>
        <v>0</v>
      </c>
      <c r="G45" s="79">
        <f>SUM(G35:G44)</f>
        <v>0</v>
      </c>
    </row>
    <row r="46" spans="1:7" x14ac:dyDescent="0.25">
      <c r="A46" s="78"/>
      <c r="B46" s="78"/>
      <c r="C46" s="162" t="s">
        <v>361</v>
      </c>
      <c r="D46" s="79">
        <f>D45+D34</f>
        <v>1.3157999999999999</v>
      </c>
      <c r="E46" s="79">
        <v>0</v>
      </c>
      <c r="F46" s="79">
        <v>0</v>
      </c>
      <c r="G46" s="79">
        <v>0</v>
      </c>
    </row>
    <row r="47" spans="1:7" x14ac:dyDescent="0.25">
      <c r="A47" s="76"/>
    </row>
    <row r="48" spans="1:7" ht="15" customHeight="1" x14ac:dyDescent="0.25">
      <c r="A48" s="303" t="s">
        <v>382</v>
      </c>
      <c r="B48" s="303"/>
      <c r="C48" s="303"/>
      <c r="D48" s="303"/>
      <c r="E48" s="303"/>
      <c r="F48" s="303"/>
      <c r="G48" s="303"/>
    </row>
    <row r="49" spans="1:7" x14ac:dyDescent="0.25">
      <c r="A49" s="303"/>
      <c r="B49" s="303"/>
      <c r="C49" s="303"/>
      <c r="D49" s="303"/>
      <c r="E49" s="303"/>
      <c r="F49" s="303"/>
      <c r="G49" s="303"/>
    </row>
    <row r="50" spans="1:7" x14ac:dyDescent="0.25">
      <c r="A50" s="294" t="s">
        <v>8</v>
      </c>
      <c r="B50" s="294" t="s">
        <v>173</v>
      </c>
      <c r="C50" s="294" t="s">
        <v>174</v>
      </c>
      <c r="D50" s="294" t="s">
        <v>147</v>
      </c>
      <c r="E50" s="294" t="s">
        <v>179</v>
      </c>
      <c r="F50" s="295" t="s">
        <v>181</v>
      </c>
      <c r="G50" s="295"/>
    </row>
    <row r="51" spans="1:7" ht="60" x14ac:dyDescent="0.25">
      <c r="A51" s="294"/>
      <c r="B51" s="294"/>
      <c r="C51" s="294"/>
      <c r="D51" s="294"/>
      <c r="E51" s="294"/>
      <c r="F51" s="77" t="s">
        <v>180</v>
      </c>
      <c r="G51" s="77" t="s">
        <v>178</v>
      </c>
    </row>
    <row r="52" spans="1:7" x14ac:dyDescent="0.25">
      <c r="A52" s="77">
        <v>1</v>
      </c>
      <c r="B52" s="77">
        <v>2</v>
      </c>
      <c r="C52" s="77">
        <v>3</v>
      </c>
      <c r="D52" s="77">
        <v>4</v>
      </c>
      <c r="E52" s="77">
        <v>5</v>
      </c>
      <c r="F52" s="77">
        <v>6</v>
      </c>
      <c r="G52" s="77">
        <v>7</v>
      </c>
    </row>
    <row r="53" spans="1:7" ht="41.45" customHeight="1" x14ac:dyDescent="0.25">
      <c r="A53" s="294">
        <v>1</v>
      </c>
      <c r="B53" s="294" t="s">
        <v>363</v>
      </c>
      <c r="C53" s="172" t="s">
        <v>362</v>
      </c>
      <c r="D53" s="305">
        <v>141.666</v>
      </c>
      <c r="E53" s="296"/>
      <c r="F53" s="296"/>
      <c r="G53" s="296"/>
    </row>
    <row r="54" spans="1:7" x14ac:dyDescent="0.25">
      <c r="A54" s="294"/>
      <c r="B54" s="294"/>
      <c r="C54" s="78"/>
      <c r="D54" s="306"/>
      <c r="E54" s="297"/>
      <c r="F54" s="297"/>
      <c r="G54" s="297"/>
    </row>
    <row r="55" spans="1:7" x14ac:dyDescent="0.25">
      <c r="A55" s="294"/>
      <c r="B55" s="294"/>
      <c r="C55" s="78"/>
      <c r="D55" s="307"/>
      <c r="E55" s="298"/>
      <c r="F55" s="298"/>
      <c r="G55" s="298"/>
    </row>
    <row r="56" spans="1:7" x14ac:dyDescent="0.25">
      <c r="A56" s="78"/>
      <c r="B56" s="78"/>
      <c r="C56" s="78" t="s">
        <v>364</v>
      </c>
      <c r="D56" s="79">
        <v>141.666</v>
      </c>
      <c r="E56" s="79"/>
      <c r="F56" s="79">
        <f t="shared" ref="F56:G56" si="0">F53</f>
        <v>0</v>
      </c>
      <c r="G56" s="79">
        <f t="shared" si="0"/>
        <v>0</v>
      </c>
    </row>
    <row r="57" spans="1:7" ht="33.75" customHeight="1" x14ac:dyDescent="0.25">
      <c r="A57" s="294">
        <v>2</v>
      </c>
      <c r="B57" s="294">
        <v>2018</v>
      </c>
      <c r="C57" s="172" t="s">
        <v>365</v>
      </c>
      <c r="D57" s="305">
        <v>10.833</v>
      </c>
      <c r="E57" s="296"/>
      <c r="F57" s="296"/>
      <c r="G57" s="296"/>
    </row>
    <row r="58" spans="1:7" x14ac:dyDescent="0.25">
      <c r="A58" s="294"/>
      <c r="B58" s="294"/>
      <c r="C58" s="78"/>
      <c r="D58" s="306"/>
      <c r="E58" s="297"/>
      <c r="F58" s="297"/>
      <c r="G58" s="297"/>
    </row>
    <row r="59" spans="1:7" x14ac:dyDescent="0.25">
      <c r="A59" s="294"/>
      <c r="B59" s="294"/>
      <c r="C59" s="78"/>
      <c r="D59" s="307"/>
      <c r="E59" s="298"/>
      <c r="F59" s="298"/>
      <c r="G59" s="298"/>
    </row>
    <row r="60" spans="1:7" ht="45" x14ac:dyDescent="0.25">
      <c r="A60" s="174">
        <v>3</v>
      </c>
      <c r="B60" s="174">
        <v>2018</v>
      </c>
      <c r="C60" s="172" t="s">
        <v>366</v>
      </c>
      <c r="D60" s="168">
        <v>20.8308</v>
      </c>
      <c r="E60" s="167"/>
      <c r="F60" s="167"/>
      <c r="G60" s="167"/>
    </row>
    <row r="61" spans="1:7" x14ac:dyDescent="0.25">
      <c r="A61" s="175"/>
      <c r="B61" s="175"/>
      <c r="C61" s="78"/>
      <c r="D61" s="168"/>
      <c r="E61" s="167"/>
      <c r="F61" s="167"/>
      <c r="G61" s="167"/>
    </row>
    <row r="62" spans="1:7" x14ac:dyDescent="0.25">
      <c r="A62" s="166"/>
      <c r="B62" s="166"/>
      <c r="C62" s="78"/>
      <c r="D62" s="168"/>
      <c r="E62" s="167"/>
      <c r="F62" s="167"/>
      <c r="G62" s="167"/>
    </row>
    <row r="63" spans="1:7" x14ac:dyDescent="0.25">
      <c r="A63" s="78"/>
      <c r="B63" s="78"/>
      <c r="C63" s="78" t="s">
        <v>367</v>
      </c>
      <c r="D63" s="79">
        <f>D57+D60</f>
        <v>31.663800000000002</v>
      </c>
      <c r="E63" s="79"/>
      <c r="F63" s="79">
        <f>F57</f>
        <v>0</v>
      </c>
      <c r="G63" s="79">
        <f>G57</f>
        <v>0</v>
      </c>
    </row>
    <row r="64" spans="1:7" ht="30" customHeight="1" x14ac:dyDescent="0.25">
      <c r="A64" s="294">
        <v>3</v>
      </c>
      <c r="B64" s="294">
        <v>2019</v>
      </c>
      <c r="C64" s="172" t="s">
        <v>368</v>
      </c>
      <c r="D64" s="305">
        <v>76.87</v>
      </c>
      <c r="E64" s="296"/>
      <c r="F64" s="296"/>
      <c r="G64" s="296"/>
    </row>
    <row r="65" spans="1:7" x14ac:dyDescent="0.25">
      <c r="A65" s="294"/>
      <c r="B65" s="294"/>
      <c r="C65" s="78"/>
      <c r="D65" s="306"/>
      <c r="E65" s="297"/>
      <c r="F65" s="297"/>
      <c r="G65" s="297"/>
    </row>
    <row r="66" spans="1:7" x14ac:dyDescent="0.25">
      <c r="A66" s="294"/>
      <c r="B66" s="294"/>
      <c r="C66" s="78"/>
      <c r="D66" s="307"/>
      <c r="E66" s="298"/>
      <c r="F66" s="298"/>
      <c r="G66" s="298"/>
    </row>
    <row r="67" spans="1:7" x14ac:dyDescent="0.25">
      <c r="A67" s="78"/>
      <c r="B67" s="78"/>
      <c r="C67" s="78" t="s">
        <v>176</v>
      </c>
      <c r="D67" s="79">
        <v>76.87</v>
      </c>
      <c r="E67" s="79"/>
      <c r="F67" s="79">
        <v>0</v>
      </c>
      <c r="G67" s="79">
        <v>0</v>
      </c>
    </row>
    <row r="68" spans="1:7" x14ac:dyDescent="0.25">
      <c r="A68" s="78"/>
      <c r="B68" s="78"/>
      <c r="C68" s="78" t="s">
        <v>361</v>
      </c>
      <c r="D68" s="79">
        <f>D56+D63+D67</f>
        <v>250.19980000000001</v>
      </c>
      <c r="E68" s="79"/>
      <c r="F68" s="79">
        <f>F67+F63+F56</f>
        <v>0</v>
      </c>
      <c r="G68" s="79">
        <f>G67+G63+G56</f>
        <v>0</v>
      </c>
    </row>
    <row r="71" spans="1:7" x14ac:dyDescent="0.25">
      <c r="A71" s="293" t="s">
        <v>369</v>
      </c>
      <c r="B71" s="293"/>
      <c r="C71" s="293"/>
      <c r="D71" s="302"/>
      <c r="E71" s="302"/>
      <c r="F71" s="302"/>
      <c r="G71" s="302"/>
    </row>
    <row r="72" spans="1:7" ht="15" customHeight="1" x14ac:dyDescent="0.25">
      <c r="A72" s="294" t="s">
        <v>8</v>
      </c>
      <c r="B72" s="294" t="s">
        <v>173</v>
      </c>
      <c r="C72" s="294" t="s">
        <v>178</v>
      </c>
      <c r="D72" s="88"/>
      <c r="E72" s="88"/>
      <c r="F72" s="88"/>
      <c r="G72" s="88"/>
    </row>
    <row r="73" spans="1:7" x14ac:dyDescent="0.25">
      <c r="A73" s="294"/>
      <c r="B73" s="294"/>
      <c r="C73" s="294"/>
    </row>
    <row r="74" spans="1:7" x14ac:dyDescent="0.25">
      <c r="A74" s="87">
        <v>1</v>
      </c>
      <c r="B74" s="87">
        <v>2</v>
      </c>
      <c r="C74" s="87">
        <v>3</v>
      </c>
    </row>
    <row r="75" spans="1:7" x14ac:dyDescent="0.25">
      <c r="A75" s="87">
        <v>1</v>
      </c>
      <c r="B75" s="87">
        <v>2017</v>
      </c>
      <c r="C75" s="80">
        <v>22.84</v>
      </c>
    </row>
    <row r="76" spans="1:7" x14ac:dyDescent="0.25">
      <c r="A76" s="87">
        <v>2</v>
      </c>
      <c r="B76" s="87">
        <v>2018</v>
      </c>
      <c r="C76" s="80"/>
    </row>
    <row r="77" spans="1:7" x14ac:dyDescent="0.25">
      <c r="A77" s="87">
        <v>3</v>
      </c>
      <c r="B77" s="87">
        <v>2019</v>
      </c>
      <c r="C77" s="80"/>
    </row>
    <row r="78" spans="1:7" x14ac:dyDescent="0.25">
      <c r="A78" s="300" t="s">
        <v>341</v>
      </c>
      <c r="B78" s="301"/>
      <c r="C78" s="80">
        <f>SUM(C75:C77)</f>
        <v>22.84</v>
      </c>
    </row>
    <row r="80" spans="1:7" ht="15.75" customHeight="1" x14ac:dyDescent="0.25">
      <c r="A80" s="229" t="s">
        <v>137</v>
      </c>
      <c r="B80" s="229"/>
      <c r="C80" s="165" t="s">
        <v>384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E8:G8 E9 E10:G10" name="Диапазон9"/>
    <protectedRange sqref="E20:G29 E32:G33" name="Диапазон8"/>
    <protectedRange sqref="E53:G55" name="Диапазон3"/>
    <protectedRange sqref="E57:G62" name="Диапазон2"/>
    <protectedRange sqref="E64:G66" name="Диапазон1"/>
    <protectedRange sqref="C80" name="Диапазон18"/>
    <protectedRange sqref="C80" name="Диапазон2_1_1"/>
    <protectedRange sqref="F9:G9" name="Диапазон9_1"/>
    <protectedRange sqref="E35:E36 E39:E44" name="Диапазон8_1"/>
    <protectedRange sqref="E37:G38 F35:G36 F39:G44" name="Диапазон6_1"/>
    <protectedRange sqref="E18:G19" name="Диапазон8_3"/>
    <protectedRange sqref="E30:G31" name="Диапазон8_5"/>
  </protectedRanges>
  <mergeCells count="112">
    <mergeCell ref="G18:G19"/>
    <mergeCell ref="E28:E29"/>
    <mergeCell ref="F28:F29"/>
    <mergeCell ref="G28:G29"/>
    <mergeCell ref="E30:E31"/>
    <mergeCell ref="F30:F31"/>
    <mergeCell ref="G30:G31"/>
    <mergeCell ref="D37:D38"/>
    <mergeCell ref="A39:A40"/>
    <mergeCell ref="B39:B40"/>
    <mergeCell ref="D39:D40"/>
    <mergeCell ref="A32:A33"/>
    <mergeCell ref="B32:B33"/>
    <mergeCell ref="D32:D33"/>
    <mergeCell ref="E18:E19"/>
    <mergeCell ref="F18:F19"/>
    <mergeCell ref="B26:B27"/>
    <mergeCell ref="F37:F38"/>
    <mergeCell ref="G37:G38"/>
    <mergeCell ref="E39:E40"/>
    <mergeCell ref="F39:F40"/>
    <mergeCell ref="A35:A36"/>
    <mergeCell ref="B35:B36"/>
    <mergeCell ref="D35:D36"/>
    <mergeCell ref="A57:A59"/>
    <mergeCell ref="B57:B59"/>
    <mergeCell ref="A64:A66"/>
    <mergeCell ref="B64:B66"/>
    <mergeCell ref="A53:A55"/>
    <mergeCell ref="B53:B55"/>
    <mergeCell ref="F4:G4"/>
    <mergeCell ref="E4:E5"/>
    <mergeCell ref="D4:D5"/>
    <mergeCell ref="C4:C5"/>
    <mergeCell ref="B4:B5"/>
    <mergeCell ref="A4:A5"/>
    <mergeCell ref="D53:D55"/>
    <mergeCell ref="D57:D59"/>
    <mergeCell ref="D64:D66"/>
    <mergeCell ref="A41:A42"/>
    <mergeCell ref="B41:B42"/>
    <mergeCell ref="D41:D42"/>
    <mergeCell ref="A43:A44"/>
    <mergeCell ref="B43:B44"/>
    <mergeCell ref="D43:D44"/>
    <mergeCell ref="A37:A38"/>
    <mergeCell ref="B37:B38"/>
    <mergeCell ref="E37:E38"/>
    <mergeCell ref="B18:B19"/>
    <mergeCell ref="D18:D19"/>
    <mergeCell ref="A20:A21"/>
    <mergeCell ref="B20:B21"/>
    <mergeCell ref="D20:D21"/>
    <mergeCell ref="A28:A29"/>
    <mergeCell ref="B28:B29"/>
    <mergeCell ref="D28:D29"/>
    <mergeCell ref="A30:A31"/>
    <mergeCell ref="B30:B31"/>
    <mergeCell ref="D30:D31"/>
    <mergeCell ref="A22:A23"/>
    <mergeCell ref="B22:B23"/>
    <mergeCell ref="A24:A25"/>
    <mergeCell ref="B24:B25"/>
    <mergeCell ref="A26:A27"/>
    <mergeCell ref="A78:B78"/>
    <mergeCell ref="A71:G71"/>
    <mergeCell ref="A72:A73"/>
    <mergeCell ref="B72:B73"/>
    <mergeCell ref="C72:C73"/>
    <mergeCell ref="A7:G7"/>
    <mergeCell ref="A13:G14"/>
    <mergeCell ref="A48:G49"/>
    <mergeCell ref="E15:E16"/>
    <mergeCell ref="F15:G15"/>
    <mergeCell ref="D15:D16"/>
    <mergeCell ref="C15:C16"/>
    <mergeCell ref="B15:B16"/>
    <mergeCell ref="A15:A16"/>
    <mergeCell ref="E20:E21"/>
    <mergeCell ref="F20:F21"/>
    <mergeCell ref="G20:G21"/>
    <mergeCell ref="E32:E33"/>
    <mergeCell ref="F32:F33"/>
    <mergeCell ref="A18:A19"/>
    <mergeCell ref="G32:G33"/>
    <mergeCell ref="E35:E36"/>
    <mergeCell ref="F35:F36"/>
    <mergeCell ref="G35:G36"/>
    <mergeCell ref="A3:G3"/>
    <mergeCell ref="A80:B80"/>
    <mergeCell ref="E50:E51"/>
    <mergeCell ref="F50:G50"/>
    <mergeCell ref="A50:A51"/>
    <mergeCell ref="B50:B51"/>
    <mergeCell ref="C50:C51"/>
    <mergeCell ref="D50:D51"/>
    <mergeCell ref="E53:E55"/>
    <mergeCell ref="F53:F55"/>
    <mergeCell ref="G53:G55"/>
    <mergeCell ref="E57:E59"/>
    <mergeCell ref="F57:F59"/>
    <mergeCell ref="G57:G59"/>
    <mergeCell ref="E64:E66"/>
    <mergeCell ref="F64:F66"/>
    <mergeCell ref="G39:G40"/>
    <mergeCell ref="E41:E42"/>
    <mergeCell ref="F41:F42"/>
    <mergeCell ref="G41:G42"/>
    <mergeCell ref="E43:E44"/>
    <mergeCell ref="F43:F44"/>
    <mergeCell ref="G43:G44"/>
    <mergeCell ref="G64:G66"/>
  </mergeCells>
  <pageMargins left="0.7" right="0.7" top="0.75" bottom="0.75" header="0.3" footer="0.3"/>
  <pageSetup paperSize="8" scale="92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Контроль исполнения финплана</vt:lpstr>
      <vt:lpstr>Контроль соответствия инсточник</vt:lpstr>
      <vt:lpstr>Подтверждающие документы</vt:lpstr>
      <vt:lpstr>Контроль соответствия мероприят</vt:lpstr>
      <vt:lpstr>Закупочная деятельность</vt:lpstr>
      <vt:lpstr>Контроль сроков</vt:lpstr>
      <vt:lpstr>Плановые показатели</vt:lpstr>
      <vt:lpstr>Контроль использ платы за ТП</vt:lpstr>
      <vt:lpstr>Перечень подключаемых абонентов</vt:lpstr>
    </vt:vector>
  </TitlesOfParts>
  <Company>REK DCT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Шуляк Сергей Юрьевич</dc:creator>
  <cp:lastModifiedBy>Александр В. Пустовит</cp:lastModifiedBy>
  <cp:lastPrinted>2017-05-15T08:46:02Z</cp:lastPrinted>
  <dcterms:created xsi:type="dcterms:W3CDTF">2016-03-25T13:32:44Z</dcterms:created>
  <dcterms:modified xsi:type="dcterms:W3CDTF">2017-12-14T11:48:07Z</dcterms:modified>
</cp:coreProperties>
</file>