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3530" windowHeight="12765" tabRatio="841"/>
  </bookViews>
  <sheets>
    <sheet name="Контроль исполнения финплана" sheetId="9" r:id="rId1"/>
    <sheet name="Контроль соответствия инсточник" sheetId="8" r:id="rId2"/>
    <sheet name="Подтверждающие документы" sheetId="3" r:id="rId3"/>
    <sheet name="Контроль соответствия мероприят" sheetId="7" r:id="rId4"/>
    <sheet name="Закупочная деятельность" sheetId="1" r:id="rId5"/>
    <sheet name="Контроль сроков" sheetId="6" r:id="rId6"/>
    <sheet name="Плановые показатели" sheetId="5" r:id="rId7"/>
    <sheet name="Контроль использ платы за ТП" sheetId="10" r:id="rId8"/>
    <sheet name="Перечень подключаемых абон-ов " sheetId="12" r:id="rId9"/>
  </sheets>
  <definedNames>
    <definedName name="_xlnm._FilterDatabase" localSheetId="7" hidden="1">'Контроль использ платы за ТП'!$A$1:$S$42</definedName>
    <definedName name="_xlnm.Print_Area" localSheetId="7">'Контроль использ платы за ТП'!$A$1:$S$48</definedName>
    <definedName name="_xlnm.Print_Area" localSheetId="1">'Контроль соответствия инсточник'!$A$1:$I$16</definedName>
    <definedName name="_xlnm.Print_Area" localSheetId="3">'Контроль соответствия мероприят'!$A$1:$J$25</definedName>
    <definedName name="_xlnm.Print_Area" localSheetId="5">'Контроль сроков'!$A$1:$L$17</definedName>
    <definedName name="_xlnm.Print_Area" localSheetId="8">'Перечень подключаемых абон-ов '!$A$1:$G$145</definedName>
  </definedNames>
  <calcPr calcId="144525"/>
</workbook>
</file>

<file path=xl/calcChain.xml><?xml version="1.0" encoding="utf-8"?>
<calcChain xmlns="http://schemas.openxmlformats.org/spreadsheetml/2006/main">
  <c r="G40" i="12" l="1"/>
  <c r="F40" i="12"/>
  <c r="L40" i="10"/>
  <c r="N40" i="10" s="1"/>
  <c r="K40" i="10"/>
  <c r="O40" i="10" l="1"/>
  <c r="Q40" i="10" s="1"/>
  <c r="J18" i="7" l="1"/>
  <c r="I18" i="7"/>
  <c r="J17" i="7"/>
  <c r="I17" i="7"/>
  <c r="H18" i="7"/>
  <c r="H17" i="7"/>
  <c r="D9" i="9" l="1"/>
  <c r="E8" i="9"/>
  <c r="D8" i="9"/>
  <c r="D20" i="9" s="1"/>
  <c r="D11" i="9"/>
  <c r="C134" i="12" l="1"/>
  <c r="H9" i="5" l="1"/>
  <c r="L17" i="10" l="1"/>
  <c r="L39" i="10" l="1"/>
  <c r="N39" i="10" s="1"/>
  <c r="K39" i="10"/>
  <c r="L38" i="10"/>
  <c r="N38" i="10" s="1"/>
  <c r="K38" i="10"/>
  <c r="L37" i="10"/>
  <c r="N37" i="10" s="1"/>
  <c r="K37" i="10"/>
  <c r="L36" i="10"/>
  <c r="N36" i="10" s="1"/>
  <c r="K36" i="10"/>
  <c r="L35" i="10"/>
  <c r="N35" i="10" s="1"/>
  <c r="K35" i="10"/>
  <c r="L34" i="10"/>
  <c r="N34" i="10" s="1"/>
  <c r="K34" i="10"/>
  <c r="L33" i="10"/>
  <c r="N33" i="10" s="1"/>
  <c r="K33" i="10"/>
  <c r="L30" i="10"/>
  <c r="N30" i="10" s="1"/>
  <c r="K30" i="10"/>
  <c r="L29" i="10"/>
  <c r="N29" i="10" s="1"/>
  <c r="K29" i="10"/>
  <c r="L32" i="10"/>
  <c r="N32" i="10" s="1"/>
  <c r="L31" i="10"/>
  <c r="N31" i="10" s="1"/>
  <c r="L28" i="10"/>
  <c r="N28" i="10" s="1"/>
  <c r="L27" i="10"/>
  <c r="N27" i="10" s="1"/>
  <c r="L26" i="10"/>
  <c r="N26" i="10" s="1"/>
  <c r="L25" i="10"/>
  <c r="N25" i="10" s="1"/>
  <c r="L24" i="10"/>
  <c r="N24" i="10" s="1"/>
  <c r="L22" i="10"/>
  <c r="N22" i="10" s="1"/>
  <c r="L21" i="10"/>
  <c r="N21" i="10" s="1"/>
  <c r="L20" i="10"/>
  <c r="N20" i="10" s="1"/>
  <c r="L19" i="10"/>
  <c r="K32" i="10"/>
  <c r="K31" i="10"/>
  <c r="K28" i="10"/>
  <c r="K27" i="10"/>
  <c r="K26" i="10"/>
  <c r="K25" i="10"/>
  <c r="K24" i="10"/>
  <c r="K23" i="10"/>
  <c r="K22" i="10"/>
  <c r="K21" i="10"/>
  <c r="K20" i="10"/>
  <c r="K19" i="10"/>
  <c r="A9" i="10"/>
  <c r="A10" i="10" s="1"/>
  <c r="A11" i="10" s="1"/>
  <c r="A12" i="10" s="1"/>
  <c r="A13" i="10" s="1"/>
  <c r="A14" i="10" s="1"/>
  <c r="A15" i="10" s="1"/>
  <c r="A16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K41" i="10" l="1"/>
  <c r="L41" i="10"/>
  <c r="L42" i="10" s="1"/>
  <c r="N19" i="10"/>
  <c r="N41" i="10" s="1"/>
  <c r="O30" i="10"/>
  <c r="Q30" i="10" s="1"/>
  <c r="O22" i="10"/>
  <c r="Q22" i="10" s="1"/>
  <c r="O39" i="10"/>
  <c r="Q39" i="10" s="1"/>
  <c r="O38" i="10"/>
  <c r="Q38" i="10" s="1"/>
  <c r="O37" i="10"/>
  <c r="Q37" i="10" s="1"/>
  <c r="O36" i="10"/>
  <c r="Q36" i="10" s="1"/>
  <c r="O35" i="10"/>
  <c r="Q35" i="10" s="1"/>
  <c r="O34" i="10"/>
  <c r="Q34" i="10" s="1"/>
  <c r="O33" i="10"/>
  <c r="Q33" i="10" s="1"/>
  <c r="O20" i="10"/>
  <c r="Q20" i="10" s="1"/>
  <c r="O32" i="10"/>
  <c r="Q32" i="10" s="1"/>
  <c r="O31" i="10"/>
  <c r="O29" i="10"/>
  <c r="Q29" i="10" s="1"/>
  <c r="O28" i="10"/>
  <c r="Q28" i="10" s="1"/>
  <c r="O27" i="10"/>
  <c r="Q27" i="10" s="1"/>
  <c r="O26" i="10"/>
  <c r="Q26" i="10" s="1"/>
  <c r="O25" i="10"/>
  <c r="Q25" i="10" s="1"/>
  <c r="O24" i="10"/>
  <c r="Q24" i="10" s="1"/>
  <c r="O21" i="10"/>
  <c r="Q21" i="10" s="1"/>
  <c r="N14" i="10"/>
  <c r="O19" i="10" l="1"/>
  <c r="O41" i="10" s="1"/>
  <c r="Q31" i="10"/>
  <c r="N16" i="10"/>
  <c r="N15" i="10"/>
  <c r="N13" i="10"/>
  <c r="N12" i="10"/>
  <c r="N11" i="10"/>
  <c r="N10" i="10"/>
  <c r="N9" i="10"/>
  <c r="K16" i="10"/>
  <c r="K15" i="10"/>
  <c r="O15" i="10" s="1"/>
  <c r="Q15" i="10" s="1"/>
  <c r="K14" i="10"/>
  <c r="O14" i="10" s="1"/>
  <c r="Q14" i="10" s="1"/>
  <c r="K13" i="10"/>
  <c r="K12" i="10"/>
  <c r="O12" i="10" s="1"/>
  <c r="Q12" i="10" s="1"/>
  <c r="K11" i="10"/>
  <c r="O11" i="10" s="1"/>
  <c r="Q11" i="10" s="1"/>
  <c r="K10" i="10"/>
  <c r="O10" i="10" s="1"/>
  <c r="Q10" i="10" s="1"/>
  <c r="K9" i="10"/>
  <c r="K8" i="10"/>
  <c r="Q19" i="10" l="1"/>
  <c r="Q41" i="10" s="1"/>
  <c r="O9" i="10"/>
  <c r="K17" i="10"/>
  <c r="K42" i="10" s="1"/>
  <c r="O16" i="10"/>
  <c r="Q16" i="10" s="1"/>
  <c r="O13" i="10"/>
  <c r="Q13" i="10" s="1"/>
  <c r="N8" i="10"/>
  <c r="O8" i="10" l="1"/>
  <c r="Q8" i="10" s="1"/>
  <c r="N17" i="10"/>
  <c r="N42" i="10" s="1"/>
  <c r="Q9" i="10"/>
  <c r="Q17" i="10" s="1"/>
  <c r="Q42" i="10" s="1"/>
  <c r="A57" i="12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O17" i="10" l="1"/>
  <c r="O42" i="10" s="1"/>
  <c r="J16" i="7"/>
  <c r="J19" i="7" s="1"/>
  <c r="I16" i="7" l="1"/>
  <c r="I19" i="7" s="1"/>
  <c r="H13" i="7"/>
  <c r="H16" i="7" s="1"/>
  <c r="H19" i="7" s="1"/>
  <c r="D108" i="12" l="1"/>
  <c r="D102" i="12"/>
  <c r="D96" i="12"/>
  <c r="D87" i="12"/>
  <c r="D66" i="12"/>
  <c r="A10" i="12"/>
  <c r="A11" i="12" s="1"/>
  <c r="A12" i="12" s="1"/>
  <c r="A13" i="12" s="1"/>
  <c r="A14" i="12" s="1"/>
  <c r="A15" i="12" s="1"/>
  <c r="A16" i="12" s="1"/>
  <c r="A17" i="12" s="1"/>
  <c r="A18" i="12" s="1"/>
  <c r="G49" i="12"/>
  <c r="F49" i="12"/>
  <c r="D40" i="12"/>
  <c r="C139" i="12"/>
  <c r="G127" i="12"/>
  <c r="F127" i="12"/>
  <c r="D127" i="12"/>
  <c r="D48" i="12"/>
  <c r="D46" i="12"/>
  <c r="D44" i="12"/>
  <c r="D42" i="12"/>
  <c r="A40" i="12" l="1"/>
  <c r="A41" i="12" s="1"/>
  <c r="A42" i="12" s="1"/>
  <c r="A43" i="12" s="1"/>
  <c r="A44" i="12" s="1"/>
  <c r="A45" i="12" s="1"/>
  <c r="A46" i="12" s="1"/>
  <c r="A47" i="12" s="1"/>
  <c r="A48" i="12" s="1"/>
  <c r="A49" i="12" s="1"/>
  <c r="A19" i="12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D109" i="12"/>
  <c r="D49" i="12"/>
  <c r="E20" i="9" l="1"/>
  <c r="K15" i="5" l="1"/>
  <c r="K18" i="5"/>
  <c r="K9" i="5"/>
  <c r="K21" i="5"/>
  <c r="K12" i="5"/>
</calcChain>
</file>

<file path=xl/sharedStrings.xml><?xml version="1.0" encoding="utf-8"?>
<sst xmlns="http://schemas.openxmlformats.org/spreadsheetml/2006/main" count="808" uniqueCount="467">
  <si>
    <t>Наличие в Плане закупки (да/нет)</t>
  </si>
  <si>
    <t>Основание неразмещения в единой информационной системе сведений о закупке товаров, работ, услуг
(с указанием соответствующего пункта из Положения о закупках)</t>
  </si>
  <si>
    <t>Номер закупки</t>
  </si>
  <si>
    <t xml:space="preserve">Ссылка на размещение информации о закупке в единой информационной системе
</t>
  </si>
  <si>
    <t>Наименование мероприятия инвестиционной программы</t>
  </si>
  <si>
    <t>Способ закупки</t>
  </si>
  <si>
    <t xml:space="preserve">Планируемая дата или период размещения извещения о закупке (месяц, год)
</t>
  </si>
  <si>
    <t>Фактическая дата или период размещения извещения о закупке (месяц, год)</t>
  </si>
  <si>
    <t>№ п/п</t>
  </si>
  <si>
    <t>Реквизиты проектной документации</t>
  </si>
  <si>
    <t>Шифр проекта</t>
  </si>
  <si>
    <t>Дата и № акта сдачи приемки ПИР</t>
  </si>
  <si>
    <t>Наличие проектной документации, да\нет</t>
  </si>
  <si>
    <t>Наличие акта ввода в эксплуатацию объекта, да/нет</t>
  </si>
  <si>
    <t xml:space="preserve">Дата и № акта </t>
  </si>
  <si>
    <t>Реквизиты акта ввода в эксплуатацию</t>
  </si>
  <si>
    <t>дата и № договора подряда</t>
  </si>
  <si>
    <t>Наименование подрядной организации</t>
  </si>
  <si>
    <t>Срок выполнения работ по договору</t>
  </si>
  <si>
    <t>дата и номер КС-3, КС-2, актов выполненных работ</t>
  </si>
  <si>
    <t>Стоимость по акту сдачи приемки ПИР</t>
  </si>
  <si>
    <t>Примечания</t>
  </si>
  <si>
    <t>Реквизыты договора подряда и первичных учетных документов о выполнении работ</t>
  </si>
  <si>
    <t>Наименование проектной организации, дата, номер договора</t>
  </si>
  <si>
    <t>план</t>
  </si>
  <si>
    <t>факт</t>
  </si>
  <si>
    <t>2017 год</t>
  </si>
  <si>
    <t>2018 год</t>
  </si>
  <si>
    <t>Наименование показателя</t>
  </si>
  <si>
    <t>Ед. изм.</t>
  </si>
  <si>
    <t>в т.ч. по годам реализации</t>
  </si>
  <si>
    <t>%</t>
  </si>
  <si>
    <t>Плановые значения показателей</t>
  </si>
  <si>
    <t>Фактические значения показателей</t>
  </si>
  <si>
    <t>Наименование мероприятия</t>
  </si>
  <si>
    <t>Дата, номер заявки</t>
  </si>
  <si>
    <t>Местонахождение подключаемого объекта</t>
  </si>
  <si>
    <t>Дата, номер договора</t>
  </si>
  <si>
    <t>Мероприятия по подключению</t>
  </si>
  <si>
    <t>Относятся к соответствующему мероприятию инвестиционной программы (указать наименование)</t>
  </si>
  <si>
    <t>Перечень мероприятий</t>
  </si>
  <si>
    <t xml:space="preserve">Договор о подключении (технологическом присоединении) </t>
  </si>
  <si>
    <t>Местоположение точек подключения</t>
  </si>
  <si>
    <t>Исполнение договора о подключении</t>
  </si>
  <si>
    <t>Реквизиты акта о подключении</t>
  </si>
  <si>
    <t>Задолженность заявителя по договору о подключении на отчетную дату, тыс. руб. (без НДС)</t>
  </si>
  <si>
    <t>Составляющие расходов</t>
  </si>
  <si>
    <t>приобретение материалов и оборудования</t>
  </si>
  <si>
    <t>строительно-монтажные работы, пусконаладочные работы</t>
  </si>
  <si>
    <t>подготовка проектной документации</t>
  </si>
  <si>
    <t>иные расходы (указать)</t>
  </si>
  <si>
    <t xml:space="preserve">уточнение стоимости по результатам утвержденной проектно-сметной документации
</t>
  </si>
  <si>
    <t>уточнения стоимости по результатам конкурсов, заключенных договоров (закупочных процедур)</t>
  </si>
  <si>
    <t>Прочие (указать конкретно)</t>
  </si>
  <si>
    <t>Отклонения</t>
  </si>
  <si>
    <t>Пояснения в случае наличия отклонений от плана</t>
  </si>
  <si>
    <t>2019 год</t>
  </si>
  <si>
    <t>Наименование мероприятия, адрес объекта</t>
  </si>
  <si>
    <t>№</t>
  </si>
  <si>
    <t>Единица измерения</t>
  </si>
  <si>
    <t>Объемные показатели: протяженность, площадь, объем, мощность и т.д.</t>
  </si>
  <si>
    <t>Финансовые потребности всего, тыс. руб.</t>
  </si>
  <si>
    <t>1.1.</t>
  </si>
  <si>
    <t>1.2.</t>
  </si>
  <si>
    <t>-</t>
  </si>
  <si>
    <t>2.1.</t>
  </si>
  <si>
    <t>2.2.</t>
  </si>
  <si>
    <t>План</t>
  </si>
  <si>
    <t>Факт</t>
  </si>
  <si>
    <t>Ед.измер.</t>
  </si>
  <si>
    <t>тыс. руб.</t>
  </si>
  <si>
    <t>Источники финансирования</t>
  </si>
  <si>
    <t>Собственные средства</t>
  </si>
  <si>
    <t xml:space="preserve"> 1.1</t>
  </si>
  <si>
    <t>амортизационные отчисления</t>
  </si>
  <si>
    <t xml:space="preserve"> 1.2</t>
  </si>
  <si>
    <t>прибыль, направленная на инвестиции</t>
  </si>
  <si>
    <t xml:space="preserve"> 1.3</t>
  </si>
  <si>
    <t>средства, полученные за счет платы за подключение</t>
  </si>
  <si>
    <t xml:space="preserve"> 1.4</t>
  </si>
  <si>
    <t>прочие собственные средства, в т.ч. средства от эмиссии ценных бумаг</t>
  </si>
  <si>
    <t>Привлеченные средства</t>
  </si>
  <si>
    <t xml:space="preserve"> 2.1</t>
  </si>
  <si>
    <t>кредиты</t>
  </si>
  <si>
    <t>справочно: проценты по кредиту</t>
  </si>
  <si>
    <t xml:space="preserve"> 2.2</t>
  </si>
  <si>
    <t>займы организаций</t>
  </si>
  <si>
    <t xml:space="preserve"> 2.3</t>
  </si>
  <si>
    <t>прочие привлеченные средства</t>
  </si>
  <si>
    <t>Бюджетное финансирование</t>
  </si>
  <si>
    <t>Прочие источники финансирования, в т.ч. лизинг</t>
  </si>
  <si>
    <t>ИТОГО по программе</t>
  </si>
  <si>
    <t>Наименование мероприятия/адрес объекта</t>
  </si>
  <si>
    <t>Источник финансирования</t>
  </si>
  <si>
    <t>Характеристика мероприятия, объемные показатели, адрес, единицы измерения</t>
  </si>
  <si>
    <t>Технологическое обоснование</t>
  </si>
  <si>
    <t>Выполнение целевых показателей</t>
  </si>
  <si>
    <t>Плановый период начала реализации мероприятия</t>
  </si>
  <si>
    <t>Плановый период окончания реализации мероприятия, ввод в эксплуатацию</t>
  </si>
  <si>
    <t>Фактический период начала реализации мероприятия</t>
  </si>
  <si>
    <t>Фактический период окончания реализации мероприятия, ввод в эксплуатацию</t>
  </si>
  <si>
    <r>
      <t>кВт*ч/м</t>
    </r>
    <r>
      <rPr>
        <vertAlign val="superscript"/>
        <sz val="10"/>
        <color theme="1"/>
        <rFont val="Times New Roman"/>
        <family val="1"/>
        <charset val="204"/>
      </rPr>
      <t>3</t>
    </r>
  </si>
  <si>
    <t>Удельный расход электрической энергии, потребляемой в технологическом процессе подготовки и транспортировки питьевой воды, на единицу объема воды, отпускаемой в сеть</t>
  </si>
  <si>
    <t>Доля потерь воды в централизованных системах водоснабжения при ее транспортировке в общем объеме, поданной в водопроводную сеть</t>
  </si>
  <si>
    <t>% от полезного отпуска</t>
  </si>
  <si>
    <t>Количество перерывов в подаче воды, произошедших в результате аварий, повреждений и иных технологических нарушений в расчете на протяженность водопроводной сети в год</t>
  </si>
  <si>
    <t>ед./км.</t>
  </si>
  <si>
    <t>Доля проб питьевой воды, подаваемой с источников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</si>
  <si>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</si>
  <si>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Протяженность сети, п.м</t>
  </si>
  <si>
    <t>Подключаемая нагрузка, м3/час</t>
  </si>
  <si>
    <t>Общий размер платы за подключение, тыс. руб. (без НДС)</t>
  </si>
  <si>
    <t>Ставка тарифа за протяженность сети, тыс. руб./п.м (без НДС)</t>
  </si>
  <si>
    <t>в том числе, просроченная задолженность заявителя по договору о подключении на отчетную дату, тыс. руб. (без НДС)</t>
  </si>
  <si>
    <t>Всего объем необходимых финансовых потребностей по сметной стоимости с учетом коэффициентов-дефляторов</t>
  </si>
  <si>
    <t>Всего объем необходимых финансовых потребностей</t>
  </si>
  <si>
    <t>Размер фактической оплаты заявителем платы за подключение в течение отчетного периода, тыс. руб. (без НДС)</t>
  </si>
  <si>
    <t>ед.</t>
  </si>
  <si>
    <t>Протяженность сетей водоснабжения</t>
  </si>
  <si>
    <t>км.</t>
  </si>
  <si>
    <t>Объем потерь</t>
  </si>
  <si>
    <t>тыс. м3</t>
  </si>
  <si>
    <t>Объем отпуска в сеть</t>
  </si>
  <si>
    <t>5.1.</t>
  </si>
  <si>
    <t>5.2.</t>
  </si>
  <si>
    <t>Количество проб питьевой воды в распределительной водопроводной сети, отобранных по результатам производственного контроля качества питьевой воды, не соответствующих установленным требованиям</t>
  </si>
  <si>
    <t>Общее количество отобранных проб</t>
  </si>
  <si>
    <t>4.2.</t>
  </si>
  <si>
    <t>4.1.</t>
  </si>
  <si>
    <t>3.1.</t>
  </si>
  <si>
    <t>3.2.</t>
  </si>
  <si>
    <t>тыс. кВт*ч</t>
  </si>
  <si>
    <r>
      <t>тыс.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</si>
  <si>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Общий объем питьевой воды, в отношении которой осуществляется водоподготовка</t>
  </si>
  <si>
    <t>Общее количество электрической энергии</t>
  </si>
  <si>
    <t>Количество проб питьевой воды, отобранных по результатам производственного контроля, не соответствующих установленным требованиям</t>
  </si>
  <si>
    <t>Год</t>
  </si>
  <si>
    <t>Объект подключения</t>
  </si>
  <si>
    <t>Фактически подключенная нагрузка, м3/час</t>
  </si>
  <si>
    <t>Реквизиты заключенного договора, дата, №</t>
  </si>
  <si>
    <t>В соответствии с заключенным договором о подключении</t>
  </si>
  <si>
    <t>Фактическая нагрузка, м3/час</t>
  </si>
  <si>
    <t>Приложение 3.1</t>
  </si>
  <si>
    <t>Приложение 9.1</t>
  </si>
  <si>
    <t>Приложение 1.1</t>
  </si>
  <si>
    <t>Приложение 2. 1</t>
  </si>
  <si>
    <t>Приложение 5.1</t>
  </si>
  <si>
    <t>Приложение 6.1</t>
  </si>
  <si>
    <t>Приложение 7.1</t>
  </si>
  <si>
    <t>Приложение 8.1</t>
  </si>
  <si>
    <t>2017 г.</t>
  </si>
  <si>
    <t>Таблица 3. Перечень подключаемых объектов в период реализации инвестиционной программы в_______________ с присоединенной нагрузкой более 10 м3/час по водоснабжению</t>
  </si>
  <si>
    <t>ВСЕГО на   годы:</t>
  </si>
  <si>
    <t>Реконструкция ограждения городского водозабора по ул. Пролетарской, 61</t>
  </si>
  <si>
    <t>нет</t>
  </si>
  <si>
    <t xml:space="preserve">№ 19-01 от 15.02.2017    </t>
  </si>
  <si>
    <t xml:space="preserve">№ 10-01 от 31.01.2017    </t>
  </si>
  <si>
    <t xml:space="preserve">№ 46-01 от 14.03.2017    </t>
  </si>
  <si>
    <t xml:space="preserve">№ 30-01 от 02.03.2017 </t>
  </si>
  <si>
    <t xml:space="preserve">№ 35-01 от 06.03.2017  </t>
  </si>
  <si>
    <t xml:space="preserve">№ 22-01 от 21.02.2017    </t>
  </si>
  <si>
    <t xml:space="preserve">№ 1     от 13.01.2017    </t>
  </si>
  <si>
    <t xml:space="preserve">№ 09-01  от 31.01.2017   </t>
  </si>
  <si>
    <t xml:space="preserve">№ 54-01  от 20.03.2017    </t>
  </si>
  <si>
    <t>ул.  Вокзальная, 3\1</t>
  </si>
  <si>
    <t>ул. Центральная, 212 проезд 10</t>
  </si>
  <si>
    <t>Ставка тарифа за подключаемую (технологически присоединяемую) нагрузку, руб./м3/ сут(без НДС)</t>
  </si>
  <si>
    <t>6330</t>
  </si>
  <si>
    <t>Врезка в магистральный водопровод, прокладка водопровода с установкой  запорной арматуры и  приборов учета</t>
  </si>
  <si>
    <t>Замена металлического ограждения на плиты ЖБИ длинной 720.0 м</t>
  </si>
  <si>
    <t>Замена оборудования, эксплуатационный ресурс когорого исчерпан, снижение износа оборудования систем водоснабжения, повышение надежности системы</t>
  </si>
  <si>
    <t>Модернизация или реконструкция существующих объектов централизованных систем водоснабжения в целях снижения уровня износа существующих объектов</t>
  </si>
  <si>
    <t>1.1.1.</t>
  </si>
  <si>
    <t>Модернизация или реконструкция существующих объектов централизованных систем водоснабжения (за исключением сетей водоснабжения) с указанием технических характеристик данных объектов до и после проведения мероприятий</t>
  </si>
  <si>
    <t>Исполнение финасового плана (тыс.руб., без НДС)</t>
  </si>
  <si>
    <t>Стоимость работ по КС-3, КС-2, актам выполненных работ по данным организации, тыс.руб.</t>
  </si>
  <si>
    <t>Стоимость работ по данным РЭК-департамента, тыс.руб</t>
  </si>
  <si>
    <t>1.</t>
  </si>
  <si>
    <t>Контроль за соответствием источников финансирования фактически выполненных мероприятий инвестиционной программы финансовому плану в сфере водоснабжения ООО "КУБАНЬВОДОКАНАЛ"</t>
  </si>
  <si>
    <t>Контроль исполнения финансового плана в сфере водоснабжения ООО "КУБАНЬВОДОКАНАЛ" (без учета НДС)</t>
  </si>
  <si>
    <t>Контроль обоснованности произведенных расходов в сфере водоснабжения ООО "КУБАНЬВОДОКАНАЛ"</t>
  </si>
  <si>
    <t>Контроль за соблюдением сроков выполнения мероприятий инвестиционной программы в сфере водоснабжения ООО "КУБАНЬВОДОКАНАЛ"</t>
  </si>
  <si>
    <t>Контроль за достижением плановых значений показателей инвестиционной программы «Реконструкция и модернизация системы водоснабжения  и водоотведения на территории Славянского городского поселения Славянского района на 2017-2021год» утвержденная приказом РЭК ДЦ и тарифов по КК №17/2016 от 01.12.2016года, достижение которых предусмотрено в результате реализации соответствующих мероприятий инвестиционной программы</t>
  </si>
  <si>
    <t>2017 - 2021 годы</t>
  </si>
  <si>
    <t>ВСЕГО ЗА 2017-2021 годы</t>
  </si>
  <si>
    <t>Таблица 4. Сведения о фактически подключенной нагрузке, не планировавшейся в инвестиционной программы в 2017-2021годы.</t>
  </si>
  <si>
    <t>ИТОГО на 2019г.:</t>
  </si>
  <si>
    <t>ИТОГО на 2018г.:</t>
  </si>
  <si>
    <t>ИТОГО на 2017г.:</t>
  </si>
  <si>
    <t>ИТОГО на 2020г.:</t>
  </si>
  <si>
    <t>ИТОГО на 2021г.:</t>
  </si>
  <si>
    <t>Таблица 1. Перечень подключаемых частных абонентов в период реализации инвестиционной программы «Реконструкция и модернизация системы водоснабжения  и водоотведения на территории Славянского городского поселения Славянского района на 2017-2021год».</t>
  </si>
  <si>
    <t xml:space="preserve"> Контроль за соответствием фактически выполненных мероприятий инвестиционной программы мероприятиям, предусмотренным инвестиционной программой при ее утверждении в сфере водоснабжения ООО "КУБАНЬВОДОКАНАЛ"</t>
  </si>
  <si>
    <t>Количество аварий на системах коммунальной инфраструктуры (повреждений)</t>
  </si>
  <si>
    <t>18.01.2017   №57</t>
  </si>
  <si>
    <t>19.10.2016  №1553</t>
  </si>
  <si>
    <t>06.03.2017     №977-ТП</t>
  </si>
  <si>
    <t>01.02.2017   №939-ТП</t>
  </si>
  <si>
    <t>10.01.2017  №26</t>
  </si>
  <si>
    <t>28.11.2016  №870-ТП</t>
  </si>
  <si>
    <t>ул.  Краснодарская,6а</t>
  </si>
  <si>
    <t>ул.  Комсомольская,62</t>
  </si>
  <si>
    <t>ул.  Красная,156 Б</t>
  </si>
  <si>
    <t>пер. Чехова,10</t>
  </si>
  <si>
    <t>ул. Ю. Коммунаров,136 Б</t>
  </si>
  <si>
    <t xml:space="preserve"> ул.  Пушкина,175 Б</t>
  </si>
  <si>
    <t>ул. Зеленского,35</t>
  </si>
  <si>
    <t>по ул.Красной к пнд-90мм</t>
  </si>
  <si>
    <t>пер.Чехова к ст.трубе Д-100</t>
  </si>
  <si>
    <t>по ул.Юных Коммунаров к пнд. Д-50</t>
  </si>
  <si>
    <t>ул.Вокзальная к пнд д-90мм</t>
  </si>
  <si>
    <t>по ул.Центральная к пнд д-63</t>
  </si>
  <si>
    <t>по ул.Краснодарская к асбестоц. трубе д-100мм</t>
  </si>
  <si>
    <t>ул.Комсомольская к асбест.трубе д-100мм</t>
  </si>
  <si>
    <t>ул.Пушкина к асбест.трубе д-100мм</t>
  </si>
  <si>
    <t>ул.Зеленского к асбест.трубе д-100мм</t>
  </si>
  <si>
    <t>Реконструкция водопроводной сети по ул.Школная</t>
  </si>
  <si>
    <t>ВСЕГО ЗА 5 ЛЕТ</t>
  </si>
  <si>
    <t xml:space="preserve"> 1 кв. 2017г.</t>
  </si>
  <si>
    <t>м.</t>
  </si>
  <si>
    <t>Замена стальных сетей водоснабжения, Д-25 мм, L = 135 м на материал труб - полиэтилен, Д-110 мм,  L =135 м</t>
  </si>
  <si>
    <t>плата за подключение</t>
  </si>
  <si>
    <t>Инвестиционный проект № 2 «Строительство, модернизация или реконструкция объектов централизованных систем водоснабжения в целях подключения объектов капитального строительства абонентов»</t>
  </si>
  <si>
    <t>Приложение 4.1</t>
  </si>
  <si>
    <t>Строительство торгово-бытового здания по ул. Пионерской, 8. Заказ-чик: Сотников А.В., ТУ № 118 от 03.02.2015</t>
  </si>
  <si>
    <t>Торгово-офисное зда-ние по ул. Ленина, 22. Заказчик: Чернявский И.А., ТУ № 339 от 08.06.2015</t>
  </si>
  <si>
    <t>Строительство торгово-административно-бытового комплекса по ул. Ленина, 129. Заказчик: Савчук И.С., Пикулин М.А., ТУ № 169 от 11.03.2015</t>
  </si>
  <si>
    <t>Склад-магазин по ул. Пионерская, 12А. Заказчик: Ратушный Н.И., ТУ № 295 от 30.04.2015</t>
  </si>
  <si>
    <t>Частные абоненты</t>
  </si>
  <si>
    <t xml:space="preserve">Магазин-склад (мебель) по ул. Школьной, 2б. Заказчик: Степкин В.И., ТУ № 175 от 16.03.2015 </t>
  </si>
  <si>
    <t>Объект торгового назначения и объект социально-бытового назначения – магазин, г. Славянск-на-Кубани,   ул. Школьная, 618. За-казчик: Лосев Юрий Николаевич, ТУ № 847 от 21.03.2016</t>
  </si>
  <si>
    <t xml:space="preserve">Строительство магази-на смешанных товаров по ул. Безымянной,19. Заказчик: Калашян Ш.А., ТУ № 52 от 10.12.2014 </t>
  </si>
  <si>
    <t>Детский сад на 320 мест в г. Славянске-на-Кубани в границах ул. Щорса – ул. Казачья, №136/1. Заказчик: Заведующая МАДОУ Детсад № 12 г. Славянска-на-Кубани МО Славянский район Власова Ольга Влади-мировна, ТУ № 649 от 02.11.2015</t>
  </si>
  <si>
    <t xml:space="preserve">Объект торговли, г. Славянске-на-Кубани, ул. Красная, 7, участок 1. Исполняющий обя-занности директора МУП «Агентство тер-риториального разви-тия» А.А. Дыдалин, ТУ № 514 от 28.08.2015 </t>
  </si>
  <si>
    <t xml:space="preserve">Производственный участок (офис) по ул. Набережной,17/4. Заказчик: Павленко А.Н., ТУ № 74 от 19.12.2014 </t>
  </si>
  <si>
    <t xml:space="preserve">Строительство офисно-го здания г. Славянск-на-Кубани, ул. Красная, 126/2. Заказчик: Фролов Виталий Юрьевич, ТУ № 878 от 12.04.2016 </t>
  </si>
  <si>
    <t xml:space="preserve">Торгово-развлекательный комплекс по ул. Ленина, 221. Заказчик: МКУ «Управление капитального строительства», ТУ № 175 от 16.03.2015 </t>
  </si>
  <si>
    <t xml:space="preserve">Торгово-офисный бытовой центр  по ул. Школьная, 327. Заказ-чик: Савкина Л.И., ТУ № 340 от 08.06.2015 </t>
  </si>
  <si>
    <t xml:space="preserve">Строительство автостоянки по ул. Западная, 1/14. Заказчик: АНО «Единая транспортная дирекция», ТУ 145 № от 20.02.2015 </t>
  </si>
  <si>
    <t>Строительство торгового центра по ул. Краснодарской, 240. Заказчик: Кожемякина С.Н, ТУ № 742 от 16.12.2015</t>
  </si>
  <si>
    <t>Здание магазина, г. Славянск-на-Кубани, ул. Западная , 1/16. За-казчик: Управление экономического развития администрации муниципального образования Славянский район Краснодарского края. Начальник отдела инвестиций А.К. Ромашов, ТУ №  249 от 27.04.2015</t>
  </si>
  <si>
    <t>Здание магазина, г. Славянск-на-Кубани, ул. Батарейная, 388-а. Заказчик: Овсянников Сергей Викторович, ТУ № 364 от 22.06.2015</t>
  </si>
  <si>
    <t>Здание магазина, г. Славянск-на-Кубани, ул. Западная,  1/19. Заказчик: управление экономического развития администрации муниципального образования Славянский район Краснодарского края. Начальник отдела инвестиций А.К. Ромашов, ТУ № 250 от 27.04.2015</t>
  </si>
  <si>
    <t>Здание  гостиницы, г. Славянск-на-Кубани, ул. Западная, 1/18. Заказчик: управление экономического развития администрации муниципального образования Славянский район Краснодарского края. Начальник отдела инвестиций А.К. Ромашов, ТУ № 252 от 27.04.2015</t>
  </si>
  <si>
    <t xml:space="preserve">Магазин, г. Славянск-на-Кубани, ул. Победы, 183. Заказчик: Абдулов Сергей Антонович, Абдулова Ю.Н., Абдулова О.С., Абдулов М.С., ТУ № 846 от 21.03.2016 </t>
  </si>
  <si>
    <t xml:space="preserve">Магазин, микрорайон «Южный», ул. Придорожная, 2. Заказчик: Худоконенко Н.П., ТУ № 536 от 10.09.2015 </t>
  </si>
  <si>
    <t xml:space="preserve">Магазин, г. Славянск-на-Кубани, ул. Отдельская № 212/1. Заказчик: Залян Р.А., ТУ № 586 от 29.09.2015 </t>
  </si>
  <si>
    <t xml:space="preserve">Медицинский центр г. Славянск-на-Кубани, ул. Совхозная, 100/2. Заказчик: Слепов В.Ю., ТУ № 789 от 05.02.2016 </t>
  </si>
  <si>
    <t xml:space="preserve">Здание магазина,  г. Славянск-на-Кубани ул. Красная, 146. Мавриди К.Н., ТУ № 744 от 25.12.2015 </t>
  </si>
  <si>
    <t xml:space="preserve">Здание магазина, г.Славянск-на-Кубани, ул.Новая, 14-а. Заказчик: Гончарова Р.Ф., ТУ № 741 от 16.12.2015 </t>
  </si>
  <si>
    <t xml:space="preserve">Объект торгового назначения №1186  г. Славянск-на-Кубани, ул. Рыночная, 296-1. Исполняющий обязан-ности директора МУП «Агентство территори-ального развития» А.А. Дыдалин, ТУ № 714 от 04.12.2015 </t>
  </si>
  <si>
    <t xml:space="preserve">Здание магазина, г. Славянск-на-Кубани, ул. Крепостная, 134. Заказчик: Дорожкин Ю.И., ТУ № 755 от 30.12.2015 </t>
  </si>
  <si>
    <t xml:space="preserve">Торгово-офисное здание, г. Славянск-на-Кубани, ул. Кубанская, 249-а. Заказчик: Шагоян С.В., ТУ № 788 от 09.02.2016 </t>
  </si>
  <si>
    <t xml:space="preserve">Объект торгового назначения № 1186, г. Славянск-на-Кубани, ул. Ленина, 119-в. Исполняющий обязанности директора МУП «Агентство территориального развития» А.А. Дыдалин, ТУ № 713 от 04.12.2015 </t>
  </si>
  <si>
    <t xml:space="preserve">Объект торгового назначения №1187, г. Славянск-на-Кубани, ул. Пролетарская, 9/13. Исполняющий обязанности директора МУП «Агентство территориального развития» А.А. Дыдалин, ТУ № 712 от 04.12.2015 </t>
  </si>
  <si>
    <t xml:space="preserve">Строительство 2-х этажного торгового комплекса, г. Славянск-на-Кубани, ул. Батарейная, 253. Заказчик: Лукашов А.Н., ТУ № 366 от 22.06.2015 </t>
  </si>
  <si>
    <t xml:space="preserve">Строительство многоквартирного 5-ти этажного жилого дома по ул. Колхозной, 316/1. Заказчик: Белов В.Н., ТУ №198 от 253.03.2015 </t>
  </si>
  <si>
    <t xml:space="preserve">Торгово-офисный комплекс по ул. Победы, 394. Заказчик: Сорокина О.А., ТУ № 215 от 07.04.2015 </t>
  </si>
  <si>
    <t>Здание столовой на 50 посадочных мест, г. Славянск-на-Кубани, ул. Западная, 1/20. Заказчик: Толстоносов Д.Л., ТУ № 251 от 27.04.2015</t>
  </si>
  <si>
    <t xml:space="preserve">Здание для размещения объектов торговли, общественного питания и бытового обслуживания по ул.Пухи, 2-а. Заказчик: Котанджян П.Е., ТУ № 290/1 от 18.05.2015 </t>
  </si>
  <si>
    <t xml:space="preserve">Строительство Диализного центра по ул. Отдельская, 326/7. Заказчик: ООО «Амос», ТУ № 2549-а от 16.04.2014 </t>
  </si>
  <si>
    <t xml:space="preserve">Строительство многоквартирного жилого дома по ул. Лермонтова, 263. Заказчик: Маргарян С.В., ТУ № 112 от 02.02.2015 </t>
  </si>
  <si>
    <t>Строительство придорожного сервиса по ул. Пролетарская, 1-а. Заказчик: Давыдова Е.А., ТУ № 2054 от 17.06.2013</t>
  </si>
  <si>
    <t xml:space="preserve">Строительство 9-ти этажного 223 квартирного жилого дома со встроенными помещениями, г. Славянск-на-Кубани,  ул. Октябрьская, 93/2. ООО «Стой-ком - Риэлт» Генеральный директор Пак И.Л., Ефремов М.В. ТУ № 814 от 09.02.2016 </t>
  </si>
  <si>
    <t>Реконструируемый объект капитального строительства лаборатории,  г. Славянск-на-Кубани,  ул. Ленина, 43. Красноармейский филиал ФБУЗ «Центр гигиены и эпидемиологии в Краснодарском крае» в лице главного врача Осмоловской Т.П. (Роспотреб-надзор), ТУ № 802 от 01.03.2016</t>
  </si>
  <si>
    <t>СТО, магазин, г. Славянск-на-Кубани, ул. Островского, 69-а. Шкурай Л.П., ТУ № 824 от 03.03.2016</t>
  </si>
  <si>
    <t>Объект торгового назначения, г. Сла-вянск-на-Кубани,  ул. Школьная, 268. Малинко Н.А., ТУ № 824 от 03.03.2016</t>
  </si>
  <si>
    <t>Административное здание, г.Славянск-на-Кубани, ул. Западная, 1/22. Исполняющий обязанности директора МУП «Агентство территориального развития» А.А. Дыдалин, ТУ № 654 от 02.11.2015</t>
  </si>
  <si>
    <t xml:space="preserve">Строительство 3-х этажного 30-ти квартирного жилого дома, г. Славянск-на-Кубани, ул. Троицкая, 559. ООО «777», директор Шапарь А.В., ТУ № 435 от 24.07.2015 </t>
  </si>
  <si>
    <t>Строительство школы на 825 мест, г. Славянск-на-Кубани, ул. Щорса, 324-а. Главное казённое учреждение «Главное управление строительства Краснодарского края», ТУ № 686 от 19.11.2015</t>
  </si>
  <si>
    <t xml:space="preserve">Магазин, г. Славянск-на-Кубани, ул. Ленина, 155-а. Соколова В.Д., ТУ № 394 от 07.07.2015 </t>
  </si>
  <si>
    <t xml:space="preserve">Объект здравоохране-ния, г. Славянск-на-Кубани, ул. Отдель-ская, 259/19-а. Испол-няющий обязанности директора МУП «Агентство территори-ального развития» А.А. Дыдалин, ТУ № 512 от 28.08.2015 </t>
  </si>
  <si>
    <t xml:space="preserve">Торгово-офисное здание, г. Славянск-на-Кубани, ул. Школьная, 492. Александров С.Ю., ТУ № 504 от 10.08.2015 </t>
  </si>
  <si>
    <t xml:space="preserve"> Контроль  расходования средств, полученных за счет платы за подключение (технологическое присоединение) к системе водоснабжения ООО "КУБАНЬВОДОКАНАЛ"</t>
  </si>
  <si>
    <t>Таблица 2. Перечень подключаемых объектов в период реализации инвестиционной программы  «Реконструкция и модернизация системы водоснабжения  и водоотведения на территории Славянского городского поселения Славянского района на 2017-2021год» с присоединенной нагрузкой, не превышающей 10 м3/час по водоснабжению</t>
  </si>
  <si>
    <t>Должникова З.С., прокладка водопровода по ул.Краснодарская,6а</t>
  </si>
  <si>
    <t>Ермошина Ю.Н.,прокладка водопровода по ул.Комсомольская,62</t>
  </si>
  <si>
    <t>Ванян И.Э., прокладка водопровода по ул.Красная,156Б</t>
  </si>
  <si>
    <t>Малышева О.С., прокладка водопровода по пер.Чехова,10</t>
  </si>
  <si>
    <t>Агапова В.И., прокладка водопровода  по ул. Ю. Коммунаров, 136Б</t>
  </si>
  <si>
    <t>Аракелян К.Ш., прокладка водопровода по ул.Пушкина,175Б</t>
  </si>
  <si>
    <t>Бречалов А.В., прокладка водопровода по ул.Вокзальная, 3\1</t>
  </si>
  <si>
    <t>Бакуменко С.Е., прокладка водопровода по ул.Зеленского,35</t>
  </si>
  <si>
    <t>Караваев Г.В., прокладка водопровода по ул.Центральная,212 проезд 10</t>
  </si>
  <si>
    <t xml:space="preserve">приложение №5 к дог.№ 19-01 от 15.02.2017   </t>
  </si>
  <si>
    <t xml:space="preserve">приложение №5 к дог.№ 10-01 от 31.01.2017    </t>
  </si>
  <si>
    <t xml:space="preserve">приложение №5 к дог.№ 54-01  от 20.03.2017    </t>
  </si>
  <si>
    <t xml:space="preserve">приложение №5 к дог.№ 09-01  от 31.01.2017 </t>
  </si>
  <si>
    <t xml:space="preserve">приложение №5 к дог. № 1 от 13.01.2017    </t>
  </si>
  <si>
    <t xml:space="preserve">приложение №5 к дог.№ 22-01 от 21.02.2017  </t>
  </si>
  <si>
    <t>приложение №5 к дог.№ 35-01 от 06.03.2017</t>
  </si>
  <si>
    <t xml:space="preserve">приложение №5 к дог.№ 30-01 от 02.03.2017 </t>
  </si>
  <si>
    <t xml:space="preserve">приложение №5 к дог.№ 46-01 от 14.03.2017    </t>
  </si>
  <si>
    <t>Замена металлического ограждения на плиты ЖБИ длиной 720 метров</t>
  </si>
  <si>
    <t>шт.</t>
  </si>
  <si>
    <t>2.</t>
  </si>
  <si>
    <t>Инвестиционный проект № 1 «Реконструкция и модернизация существующих  объектов  централизованных систем водоснабжения»</t>
  </si>
  <si>
    <t>Строительство, модернизация или реконструкция объектов централизованных систем водоснабжения в целях подключения объектов капитального строительства абонентов с указанием объектов централизованных систем водоснабжения, строительство которых финансируется за счет платы за подключение, с указанием точек подключения (технологического присоединения), количества и нагрузки новых подключенных (технологически присоединенных) объектов капитального строительства абонентов, в том числе:</t>
  </si>
  <si>
    <t>Увеличение пропускной способности существующих сетей водоснабжения в целях подключения объектов капитального строительства абонентов с указанием участков таких сетей, их протяженности, пропускной способности, иных технических характеристик до и после проведения мероприятий</t>
  </si>
  <si>
    <t>2.1.1.</t>
  </si>
  <si>
    <t>Замена изношенных сетей водоснабжения, снижение износа сетей и повышение надежности системы водоснабжения</t>
  </si>
  <si>
    <t>1. Обеспечение надежного и до-ступного предо-ставления услуг водоотведения, удовлетворяющего потребности Сла-вянского городско-го поселения Сла-вянского района с учетом перспектив развития до 2032 г.;                                         2. Повышение эф-фективности, устойчивости и надежности функ-ционирования си-стемы водоснабже-ния Славянского городского поселе-ния Славянского района</t>
  </si>
  <si>
    <t xml:space="preserve">1. Повышение эффективности, устойчивости и надежности функционирования системы водоснабжения Славянского городского поселения Славянского района; 2. Снижение удельного расхода электроэнергии, потребляемой в технологическом процессе на единицу объема воды, отпускаемой в сеть </t>
  </si>
  <si>
    <t>3 кв. 2017 г.</t>
  </si>
  <si>
    <t>4 кв. 2017 г.</t>
  </si>
  <si>
    <t>2017г.</t>
  </si>
  <si>
    <t>Сведения о наличии обосновывающих и подтверждающих документов в сфере водоснабжения</t>
  </si>
  <si>
    <t>средства концедента, собственные средства</t>
  </si>
  <si>
    <t>235,91тыс.руб. отсутствие источника финансирования</t>
  </si>
  <si>
    <t xml:space="preserve">12.09.2016 №707-ТП </t>
  </si>
  <si>
    <t>21.02.2017  №754-ТП</t>
  </si>
  <si>
    <t>Наименование источника финансирования мероприятий</t>
  </si>
  <si>
    <t>1805тыс.руб.- бюджетные средства (средства концедента); 95,16тыс.руб.-собственные средства (амортизация)</t>
  </si>
  <si>
    <t>235,91тыс.руб.-собственные средства (плата за подключение)</t>
  </si>
  <si>
    <t>Примечание:</t>
  </si>
  <si>
    <t>Подключаемая нагрузка, м3/сут.</t>
  </si>
  <si>
    <t>18.01.2017  №42</t>
  </si>
  <si>
    <t xml:space="preserve"> Размер платы по тарифу за протяженность сети, тыс. руб.(без НДС)</t>
  </si>
  <si>
    <t xml:space="preserve"> Размер платы за подключаемую (технологически присоединяемую) нагрузку, тыс.руб.(без НДС)</t>
  </si>
  <si>
    <t xml:space="preserve">Денежные средства по тарифу за подключение собираются на счете 62.01 до момента формирования необходимой суммы финансовой потребности для исполнения мероприятий ИП. </t>
  </si>
  <si>
    <t>ООО"КУБАНЬВОДОКАНАЛ"</t>
  </si>
  <si>
    <t>да</t>
  </si>
  <si>
    <t>1.Реконструкция ограждения городского водозабора по ул. Пролетарской, 61</t>
  </si>
  <si>
    <t>работы выполнялись собственными силами без привлечения подрядной организации</t>
  </si>
  <si>
    <t>2 кв. 2017г.</t>
  </si>
  <si>
    <t xml:space="preserve">Отклонение объясняется тем, что фактические показатели расчитаны за 1-е полугодие, а плановые за год  </t>
  </si>
  <si>
    <t>1 квартал</t>
  </si>
  <si>
    <t>2 квартал</t>
  </si>
  <si>
    <t>ст.Протока, 4/1</t>
  </si>
  <si>
    <t>10.02.2017 №146</t>
  </si>
  <si>
    <t xml:space="preserve">№32-01 от 06.03.2017    </t>
  </si>
  <si>
    <t xml:space="preserve">приложение №5 к дог.№ 32-01 от 06.03.2017    </t>
  </si>
  <si>
    <t>28.06.2017  №1</t>
  </si>
  <si>
    <t>10.03.2017 №265</t>
  </si>
  <si>
    <t>ул.Троицкая,110</t>
  </si>
  <si>
    <t xml:space="preserve">№58-01 от 23.03.2017    </t>
  </si>
  <si>
    <t xml:space="preserve">приложение №5 к дог.№58-01 от 23.03.2017    </t>
  </si>
  <si>
    <t>20.01.2017 №931</t>
  </si>
  <si>
    <t>ст.Протока, 6/4</t>
  </si>
  <si>
    <t xml:space="preserve">№33-01 от 06.03.2017    </t>
  </si>
  <si>
    <t>по ул.Станция Протока к пнд д-90</t>
  </si>
  <si>
    <t xml:space="preserve">приложение №5 к дог.№33-01 от 06.03.2017    </t>
  </si>
  <si>
    <t>по ул.Краснодарской к асб/ц  д-500, по ул.Пкшкина к пнд д-110</t>
  </si>
  <si>
    <t>ул.Пушкина,183-А</t>
  </si>
  <si>
    <t>06.03.2017 №973</t>
  </si>
  <si>
    <t xml:space="preserve">№52/1-01 от 14.03.2017    </t>
  </si>
  <si>
    <t xml:space="preserve">приложение №5 к дог.№52/1-01 от 14.03.2017    </t>
  </si>
  <si>
    <t>уч.№20 г.Славянск-на-Кубани</t>
  </si>
  <si>
    <t>02.03.2017 №240</t>
  </si>
  <si>
    <t xml:space="preserve">№77-01 от 07.04.2017    </t>
  </si>
  <si>
    <t>по ул.Совхозной к пнд д-110</t>
  </si>
  <si>
    <t xml:space="preserve">приложение №5 к дог.№77-01 от 07.04.2017    </t>
  </si>
  <si>
    <t>18.04.2017 №1062</t>
  </si>
  <si>
    <t xml:space="preserve">№72-01 от 04.04.2017    </t>
  </si>
  <si>
    <t>по ул.Выгонной к асб/ц  д-100</t>
  </si>
  <si>
    <t>ул.Выгонная,110</t>
  </si>
  <si>
    <t xml:space="preserve">приложение №5 к дог.№72-01 от 04.04.2017    </t>
  </si>
  <si>
    <t>20.03.2017 №1000</t>
  </si>
  <si>
    <t xml:space="preserve">№70-01 от 04.04.2017    </t>
  </si>
  <si>
    <t>ул.Стаханова, 299-Б</t>
  </si>
  <si>
    <t>по ул.Стаханова к асб/ц  д-100</t>
  </si>
  <si>
    <t xml:space="preserve">приложение №5 к дог.№70-01 от 04.04.2017   </t>
  </si>
  <si>
    <t xml:space="preserve">№95-01 от 14.04.2017    </t>
  </si>
  <si>
    <t>10.04.2017 №1049</t>
  </si>
  <si>
    <t>ул.Новая, 46-а</t>
  </si>
  <si>
    <t>по ул.Новая к асб/ц  д-100</t>
  </si>
  <si>
    <t xml:space="preserve">№79-01 от 07.04.2017    </t>
  </si>
  <si>
    <t>ул.Островского, 153</t>
  </si>
  <si>
    <t>17.03.2017 №339</t>
  </si>
  <si>
    <t>по ул.Островского к асб/ц д-100</t>
  </si>
  <si>
    <t xml:space="preserve">приложение №5 к дог.№95-01 от 14.04.2017    </t>
  </si>
  <si>
    <t xml:space="preserve">приложение №5 к дог.№79-01 от 07.04.2017    </t>
  </si>
  <si>
    <t>30.03.2017 №1025</t>
  </si>
  <si>
    <t xml:space="preserve">№133-01 от 05.06.2017    </t>
  </si>
  <si>
    <t>ул.Отдельская, 77-А</t>
  </si>
  <si>
    <t>по ул.Троицкая к асб/ц  д-100</t>
  </si>
  <si>
    <t>по ул.Отдельской к асб/ц д-100</t>
  </si>
  <si>
    <t xml:space="preserve">№109-01 от 16.05.2017    </t>
  </si>
  <si>
    <t>26.04.2017 №1082</t>
  </si>
  <si>
    <t xml:space="preserve">приложение №5 к дог.№133-01 от 05.06.2017  </t>
  </si>
  <si>
    <t>ул.Гриня, 64-Б</t>
  </si>
  <si>
    <t>по ул.Гриня к асб/ц д-100</t>
  </si>
  <si>
    <t xml:space="preserve">№108-01 от 16.05.2017    </t>
  </si>
  <si>
    <t xml:space="preserve">приложение №5 к дог.№108-01 от 16.05.2017    </t>
  </si>
  <si>
    <t>ул.Гриня, 64-А</t>
  </si>
  <si>
    <t>26.04.2017 №1080</t>
  </si>
  <si>
    <t>Итого за 1-й квартал</t>
  </si>
  <si>
    <t>Всего 1-е полугодие</t>
  </si>
  <si>
    <t xml:space="preserve">№43-01 от 13.03.2017    </t>
  </si>
  <si>
    <t>16.12.2016 №894</t>
  </si>
  <si>
    <t>ст.Протока, д.4 кв.1</t>
  </si>
  <si>
    <t xml:space="preserve">приложение №5 к дог.№43-01 от 13.03.2017    </t>
  </si>
  <si>
    <t>10.04.2017 №1048</t>
  </si>
  <si>
    <t xml:space="preserve">№89-01 от 14.04.2017    </t>
  </si>
  <si>
    <t>ул.Батарейная,336-а</t>
  </si>
  <si>
    <t xml:space="preserve">приложение №5 к дог.№89-01 от 14.04.2017    </t>
  </si>
  <si>
    <t xml:space="preserve">№129-01 от 13.05.2017    </t>
  </si>
  <si>
    <t xml:space="preserve">приложение №5 к дог.№129-01 от 13.05.2017    </t>
  </si>
  <si>
    <t>ул.Крупской, 420-А</t>
  </si>
  <si>
    <t>по ул.Крупской к асб/ц д-100</t>
  </si>
  <si>
    <t>по ул.Батарейной к асб/ц д-200</t>
  </si>
  <si>
    <t xml:space="preserve">№126-01 от 31.05.2017    </t>
  </si>
  <si>
    <t xml:space="preserve">приложение №5 к дог.№126-01 от 31.05.2017    </t>
  </si>
  <si>
    <t>ул.Малороссийская, 5</t>
  </si>
  <si>
    <t>26.04.2017 №1081</t>
  </si>
  <si>
    <t>18.05.2017 №1126</t>
  </si>
  <si>
    <t>20.02.2017 №926</t>
  </si>
  <si>
    <t xml:space="preserve">№90-01 от 14.04.2017    </t>
  </si>
  <si>
    <t>ул.Советская, 59-а/3</t>
  </si>
  <si>
    <t xml:space="preserve">приложение №5 к дог.№90-01 от 14.04.2017 </t>
  </si>
  <si>
    <t>по ул.Малороссийской к пнд д-90</t>
  </si>
  <si>
    <t>по ул.Советской к пнд д-90</t>
  </si>
  <si>
    <t>25.04.2017 №1065</t>
  </si>
  <si>
    <t xml:space="preserve">№113-01 от 17.05.2017    </t>
  </si>
  <si>
    <t xml:space="preserve">приложение №5 к дог.№113-01 от 17.05.2017    </t>
  </si>
  <si>
    <t>ул.Шаумяна, 231-А</t>
  </si>
  <si>
    <t>17.03.2017 №921</t>
  </si>
  <si>
    <t>ул.Спортивная, 17-А</t>
  </si>
  <si>
    <t xml:space="preserve">№47-01 от 16.03.2017    </t>
  </si>
  <si>
    <t xml:space="preserve">приложение №5 к дог.№47-01 от 16.03.2017     </t>
  </si>
  <si>
    <t>по ул.Гидростроителей к асб/ц д-100</t>
  </si>
  <si>
    <t>по ул.Шаумяна к асб/ц д-100</t>
  </si>
  <si>
    <t>27.01.2017 №902</t>
  </si>
  <si>
    <t>ул.Рыночная, 285-А</t>
  </si>
  <si>
    <t xml:space="preserve">№92-01 от 14.04.2017    </t>
  </si>
  <si>
    <t>по ул.Рыночной к пнд д-100</t>
  </si>
  <si>
    <t>Итого за 2-й квартал</t>
  </si>
  <si>
    <t>1805тыс.руб.- бюджетные средства (средства концедента); 95,17тыс.руб.-собственные средства (амортизация)</t>
  </si>
  <si>
    <t>Забара П.М., прокладка водопровода ст.Протока, 4/1</t>
  </si>
  <si>
    <t>Лях А.К., прокладка водопровода ул.Троицкая,110</t>
  </si>
  <si>
    <t>Полтавский Е.Н., прокладка водопровода ст.Протока, 6/4</t>
  </si>
  <si>
    <t>Конюхов В.А., прокладка водопровода ул.Пушкина,183-А</t>
  </si>
  <si>
    <t>Кецбая Т.Г., прокладка водопровода уч.№20 г.Славянск-на-Кубани</t>
  </si>
  <si>
    <t>Дудукчан Р.В., прокладка водопровода ул.Выгонная,110</t>
  </si>
  <si>
    <t>Григорьева С.П., прокладка водопровода ул.Стаханова, 299-Б</t>
  </si>
  <si>
    <t xml:space="preserve">Арутюнян Г.А., прокладка водопровода ул.Новая, 46-а </t>
  </si>
  <si>
    <t>Белецкий Е.А., прокладка водопровода ул.Островского, 153</t>
  </si>
  <si>
    <t>Харченко Н.И., прокладка водопровода ул.Отдельская, 77-А</t>
  </si>
  <si>
    <t>Соложенцева Е.А., прокладка водопровода ул.Гриня, 64-Б</t>
  </si>
  <si>
    <t>Соложенцева Е.А., прокладка водопровода ул.Гриня, 64-А</t>
  </si>
  <si>
    <t>Колесниченко С.А., прокладка водопровода ст.Протока, д.4 кв.1</t>
  </si>
  <si>
    <t>Решмет Д.А., прокладка водопровода ул.Батарейная,336-а</t>
  </si>
  <si>
    <t>Плетнева М.Г., прокладка водопровода ул.Крупской, 420-А</t>
  </si>
  <si>
    <t>Колесников А.О., прокладка водопровода ул.Малороссийская, 5</t>
  </si>
  <si>
    <t>Дубовская Ю.М., прокладка водопровода ул.Советская, 59-а/3</t>
  </si>
  <si>
    <t>Княжев В.В., прокладка водопровода ул.Шаумяна, 231-А</t>
  </si>
  <si>
    <t>Семеновых В.Н., прокладка водопровода ул.Спортивная, 17-А</t>
  </si>
  <si>
    <t>Луценко Т.Д., прокладка водопровода ул.Рыночная, 285-А</t>
  </si>
  <si>
    <t>Затраты на уплату налога на имущество</t>
  </si>
  <si>
    <t xml:space="preserve">Затраты на уплату налога на прибыль </t>
  </si>
  <si>
    <t>06.06.2017 №338</t>
  </si>
  <si>
    <t>ул.Батарейная, 268</t>
  </si>
  <si>
    <t>по ул.Ковтюха к пнд д-100</t>
  </si>
  <si>
    <t>Врезка в частную сеть водопровода</t>
  </si>
  <si>
    <t xml:space="preserve">№134-01 от 07.07.2017    </t>
  </si>
  <si>
    <t xml:space="preserve">приложение №5 к дог.№134-01 от 07.07.2017   </t>
  </si>
  <si>
    <t>Должиков В.И.прокладка водопровода ул.Батарейная, 268</t>
  </si>
  <si>
    <t>Планируемая подключаемая нагрузка, м3/сут.</t>
  </si>
  <si>
    <t>Фактически подключенная нагрузка, м3/сут.</t>
  </si>
  <si>
    <t>Фактическая нагрузка, м3/сут.</t>
  </si>
  <si>
    <t>Фактическая нагрузка, м3/сут</t>
  </si>
  <si>
    <t>Фактически подключенная нагрузка, м3/сут</t>
  </si>
  <si>
    <t xml:space="preserve">Исключены затраты на ГСМ, в виду отсутствия расчета ГСМ на указанную сумму, путевых листов, подтверждающих списание ГСМ именно для спецтехники, производящей работы по мероприятиям инвестиционной программы </t>
  </si>
  <si>
    <t>Исполнитель</t>
  </si>
  <si>
    <t>__________</t>
  </si>
  <si>
    <t>А.А. Кузько</t>
  </si>
  <si>
    <t xml:space="preserve">Заявление о подключении (технологическом присоединении)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</si>
</sst>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2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Helv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3" fillId="0" borderId="0"/>
  </cellStyleXfs>
  <cellXfs count="2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wrapText="1"/>
    </xf>
    <xf numFmtId="0" fontId="14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5" fillId="0" borderId="0" xfId="0" applyFont="1"/>
    <xf numFmtId="0" fontId="1" fillId="0" borderId="0" xfId="0" applyFont="1" applyFill="1" applyAlignment="1">
      <alignment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/>
    </xf>
    <xf numFmtId="0" fontId="8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3">
    <cellStyle name="Обычный" xfId="0" builtinId="0"/>
    <cellStyle name="Обычный 2 2" xfId="2"/>
    <cellStyle name="Обычный_2Орг и фин план2" xfId="1"/>
  </cellStyles>
  <dxfs count="0"/>
  <tableStyles count="0" defaultTableStyle="TableStyleMedium2" defaultPivotStyle="PivotStyleLight16"/>
  <colors>
    <mruColors>
      <color rgb="FFFF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zoomScale="115" zoomScaleNormal="115" workbookViewId="0">
      <selection activeCell="L11" sqref="L11"/>
    </sheetView>
  </sheetViews>
  <sheetFormatPr defaultRowHeight="15.75" x14ac:dyDescent="0.25"/>
  <cols>
    <col min="1" max="1" width="9.28515625" style="14" bestFit="1" customWidth="1"/>
    <col min="2" max="2" width="37.140625" style="14" customWidth="1"/>
    <col min="3" max="3" width="10.140625" style="14" bestFit="1" customWidth="1"/>
    <col min="4" max="5" width="10.140625" style="14" customWidth="1"/>
    <col min="6" max="9" width="10.140625" style="14" hidden="1" customWidth="1"/>
    <col min="10" max="14" width="9.140625" style="14" customWidth="1"/>
    <col min="15" max="16" width="9.140625" style="14"/>
    <col min="17" max="18" width="9.140625" style="14" customWidth="1"/>
    <col min="19" max="16384" width="9.140625" style="14"/>
  </cols>
  <sheetData>
    <row r="1" spans="1:19" x14ac:dyDescent="0.25">
      <c r="D1" s="66" t="s">
        <v>144</v>
      </c>
      <c r="J1" s="141"/>
      <c r="K1" s="141"/>
      <c r="L1" s="141"/>
      <c r="M1" s="67"/>
      <c r="P1" s="66"/>
      <c r="Q1" s="66"/>
      <c r="R1" s="66"/>
      <c r="S1" s="66"/>
    </row>
    <row r="2" spans="1:19" ht="33" customHeight="1" x14ac:dyDescent="0.25">
      <c r="A2" s="138" t="s">
        <v>179</v>
      </c>
      <c r="B2" s="138"/>
      <c r="C2" s="138"/>
      <c r="D2" s="138"/>
      <c r="E2" s="13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9"/>
      <c r="S2" s="69"/>
    </row>
    <row r="4" spans="1:19" ht="50.25" customHeight="1" x14ac:dyDescent="0.25">
      <c r="A4" s="142" t="s">
        <v>8</v>
      </c>
      <c r="B4" s="143" t="s">
        <v>71</v>
      </c>
      <c r="C4" s="145" t="s">
        <v>69</v>
      </c>
      <c r="D4" s="139" t="s">
        <v>174</v>
      </c>
      <c r="E4" s="140"/>
      <c r="F4" s="62"/>
      <c r="G4" s="62"/>
      <c r="H4" s="62"/>
      <c r="I4" s="62"/>
    </row>
    <row r="5" spans="1:19" x14ac:dyDescent="0.25">
      <c r="A5" s="142"/>
      <c r="B5" s="143"/>
      <c r="C5" s="146"/>
      <c r="D5" s="144" t="s">
        <v>26</v>
      </c>
      <c r="E5" s="144"/>
      <c r="F5" s="144" t="s">
        <v>27</v>
      </c>
      <c r="G5" s="144"/>
      <c r="H5" s="144" t="s">
        <v>56</v>
      </c>
      <c r="I5" s="144"/>
    </row>
    <row r="6" spans="1:19" x14ac:dyDescent="0.25">
      <c r="A6" s="142"/>
      <c r="B6" s="143"/>
      <c r="C6" s="147"/>
      <c r="D6" s="70" t="s">
        <v>67</v>
      </c>
      <c r="E6" s="70" t="s">
        <v>68</v>
      </c>
      <c r="F6" s="70" t="s">
        <v>67</v>
      </c>
      <c r="G6" s="70" t="s">
        <v>68</v>
      </c>
      <c r="H6" s="70" t="s">
        <v>67</v>
      </c>
      <c r="I6" s="70" t="s">
        <v>68</v>
      </c>
    </row>
    <row r="7" spans="1:19" x14ac:dyDescent="0.25">
      <c r="A7" s="49">
        <v>1</v>
      </c>
      <c r="B7" s="49">
        <v>2</v>
      </c>
      <c r="C7" s="71">
        <v>3</v>
      </c>
      <c r="D7" s="49">
        <v>4</v>
      </c>
      <c r="E7" s="49">
        <v>5</v>
      </c>
      <c r="F7" s="71">
        <v>6</v>
      </c>
      <c r="G7" s="49">
        <v>7</v>
      </c>
      <c r="H7" s="49">
        <v>8</v>
      </c>
      <c r="I7" s="71">
        <v>9</v>
      </c>
    </row>
    <row r="8" spans="1:19" x14ac:dyDescent="0.25">
      <c r="A8" s="49">
        <v>1</v>
      </c>
      <c r="B8" s="62" t="s">
        <v>72</v>
      </c>
      <c r="C8" s="72" t="s">
        <v>70</v>
      </c>
      <c r="D8" s="73">
        <f>D9+D10+D11+D12</f>
        <v>402.24</v>
      </c>
      <c r="E8" s="73">
        <f>E9+E10+E11+E12</f>
        <v>95.17</v>
      </c>
      <c r="F8" s="73"/>
      <c r="G8" s="73"/>
      <c r="H8" s="73"/>
      <c r="I8" s="73"/>
    </row>
    <row r="9" spans="1:19" x14ac:dyDescent="0.25">
      <c r="A9" s="49" t="s">
        <v>73</v>
      </c>
      <c r="B9" s="62" t="s">
        <v>74</v>
      </c>
      <c r="C9" s="72" t="s">
        <v>70</v>
      </c>
      <c r="D9" s="73">
        <f>95.16+20.55+2.59</f>
        <v>118.3</v>
      </c>
      <c r="E9" s="73">
        <v>95.17</v>
      </c>
      <c r="F9" s="73"/>
      <c r="G9" s="73"/>
      <c r="H9" s="73"/>
      <c r="I9" s="73"/>
    </row>
    <row r="10" spans="1:19" ht="31.5" x14ac:dyDescent="0.25">
      <c r="A10" s="49" t="s">
        <v>75</v>
      </c>
      <c r="B10" s="62" t="s">
        <v>76</v>
      </c>
      <c r="C10" s="72" t="s">
        <v>70</v>
      </c>
      <c r="D10" s="74"/>
      <c r="E10" s="74"/>
      <c r="F10" s="74"/>
      <c r="G10" s="74"/>
      <c r="H10" s="74"/>
      <c r="I10" s="74"/>
    </row>
    <row r="11" spans="1:19" ht="31.5" x14ac:dyDescent="0.25">
      <c r="A11" s="49" t="s">
        <v>77</v>
      </c>
      <c r="B11" s="62" t="s">
        <v>78</v>
      </c>
      <c r="C11" s="72" t="s">
        <v>70</v>
      </c>
      <c r="D11" s="73">
        <f>235.91+48.03</f>
        <v>283.94</v>
      </c>
      <c r="E11" s="73">
        <v>0</v>
      </c>
      <c r="F11" s="73"/>
      <c r="G11" s="73"/>
      <c r="H11" s="73"/>
      <c r="I11" s="73"/>
    </row>
    <row r="12" spans="1:19" ht="31.5" x14ac:dyDescent="0.25">
      <c r="A12" s="49" t="s">
        <v>79</v>
      </c>
      <c r="B12" s="62" t="s">
        <v>80</v>
      </c>
      <c r="C12" s="72" t="s">
        <v>70</v>
      </c>
      <c r="D12" s="73"/>
      <c r="E12" s="73"/>
      <c r="F12" s="73"/>
      <c r="G12" s="73"/>
      <c r="H12" s="73"/>
      <c r="I12" s="73"/>
    </row>
    <row r="13" spans="1:19" x14ac:dyDescent="0.25">
      <c r="A13" s="49">
        <v>2</v>
      </c>
      <c r="B13" s="62" t="s">
        <v>81</v>
      </c>
      <c r="C13" s="72" t="s">
        <v>70</v>
      </c>
      <c r="D13" s="73"/>
      <c r="E13" s="73"/>
      <c r="F13" s="73"/>
      <c r="G13" s="73"/>
      <c r="H13" s="73"/>
      <c r="I13" s="73"/>
    </row>
    <row r="14" spans="1:19" x14ac:dyDescent="0.25">
      <c r="A14" s="49" t="s">
        <v>82</v>
      </c>
      <c r="B14" s="62" t="s">
        <v>83</v>
      </c>
      <c r="C14" s="72" t="s">
        <v>70</v>
      </c>
      <c r="D14" s="74"/>
      <c r="E14" s="74"/>
      <c r="F14" s="74"/>
      <c r="G14" s="74"/>
      <c r="H14" s="74"/>
      <c r="I14" s="74"/>
    </row>
    <row r="15" spans="1:19" x14ac:dyDescent="0.25">
      <c r="A15" s="75"/>
      <c r="B15" s="62" t="s">
        <v>84</v>
      </c>
      <c r="C15" s="72" t="s">
        <v>70</v>
      </c>
      <c r="D15" s="74"/>
      <c r="E15" s="74"/>
      <c r="F15" s="74"/>
      <c r="G15" s="74"/>
      <c r="H15" s="74"/>
      <c r="I15" s="74"/>
    </row>
    <row r="16" spans="1:19" x14ac:dyDescent="0.25">
      <c r="A16" s="49" t="s">
        <v>85</v>
      </c>
      <c r="B16" s="62" t="s">
        <v>86</v>
      </c>
      <c r="C16" s="72" t="s">
        <v>70</v>
      </c>
      <c r="D16" s="73"/>
      <c r="E16" s="73"/>
      <c r="F16" s="73"/>
      <c r="G16" s="73"/>
      <c r="H16" s="73"/>
      <c r="I16" s="73"/>
    </row>
    <row r="17" spans="1:9" x14ac:dyDescent="0.25">
      <c r="A17" s="49" t="s">
        <v>87</v>
      </c>
      <c r="B17" s="62" t="s">
        <v>88</v>
      </c>
      <c r="C17" s="72" t="s">
        <v>70</v>
      </c>
      <c r="D17" s="73"/>
      <c r="E17" s="73"/>
      <c r="F17" s="73"/>
      <c r="G17" s="73"/>
      <c r="H17" s="73"/>
      <c r="I17" s="73"/>
    </row>
    <row r="18" spans="1:9" x14ac:dyDescent="0.25">
      <c r="A18" s="49">
        <v>3</v>
      </c>
      <c r="B18" s="62" t="s">
        <v>89</v>
      </c>
      <c r="C18" s="72" t="s">
        <v>70</v>
      </c>
      <c r="D18" s="73">
        <v>1805</v>
      </c>
      <c r="E18" s="73">
        <v>1805</v>
      </c>
      <c r="F18" s="73"/>
      <c r="G18" s="73"/>
      <c r="H18" s="73"/>
      <c r="I18" s="73"/>
    </row>
    <row r="19" spans="1:9" ht="31.5" x14ac:dyDescent="0.25">
      <c r="A19" s="49">
        <v>4</v>
      </c>
      <c r="B19" s="62" t="s">
        <v>90</v>
      </c>
      <c r="C19" s="72" t="s">
        <v>70</v>
      </c>
      <c r="D19" s="73"/>
      <c r="E19" s="73"/>
      <c r="F19" s="73"/>
      <c r="G19" s="73"/>
      <c r="H19" s="73"/>
      <c r="I19" s="73"/>
    </row>
    <row r="20" spans="1:9" x14ac:dyDescent="0.25">
      <c r="A20" s="49">
        <v>5</v>
      </c>
      <c r="B20" s="62" t="s">
        <v>91</v>
      </c>
      <c r="C20" s="72" t="s">
        <v>70</v>
      </c>
      <c r="D20" s="73">
        <f>D8+D13+D18+D19</f>
        <v>2207.2399999999998</v>
      </c>
      <c r="E20" s="73">
        <f>E8+E13+E18+E19</f>
        <v>1900.17</v>
      </c>
      <c r="F20" s="73"/>
      <c r="G20" s="73"/>
      <c r="H20" s="73"/>
      <c r="I20" s="73"/>
    </row>
    <row r="22" spans="1:9" ht="16.5" customHeight="1" x14ac:dyDescent="0.25">
      <c r="A22" s="14" t="s">
        <v>463</v>
      </c>
      <c r="B22" s="131" t="s">
        <v>464</v>
      </c>
      <c r="C22" s="137" t="s">
        <v>465</v>
      </c>
      <c r="D22" s="137"/>
    </row>
    <row r="23" spans="1:9" ht="15.75" customHeight="1" x14ac:dyDescent="0.25">
      <c r="A23" s="48"/>
      <c r="B23" s="48"/>
      <c r="C23" s="48"/>
      <c r="D23" s="48"/>
      <c r="E23" s="76"/>
      <c r="F23" s="13"/>
    </row>
    <row r="24" spans="1:9" x14ac:dyDescent="0.25">
      <c r="A24" s="57"/>
      <c r="B24" s="48"/>
      <c r="C24" s="48"/>
      <c r="D24" s="48"/>
      <c r="E24" s="63"/>
    </row>
    <row r="25" spans="1:9" x14ac:dyDescent="0.25">
      <c r="A25" s="57"/>
      <c r="B25" s="48"/>
      <c r="C25" s="48"/>
      <c r="D25" s="48"/>
      <c r="E25" s="63"/>
    </row>
  </sheetData>
  <sheetProtection formatCells="0" formatColumns="0" formatRows="0" insertColumns="0" insertRows="0" insertHyperlinks="0" deleteColumns="0" deleteRows="0" sort="0" autoFilter="0" pivotTables="0"/>
  <protectedRanges>
    <protectedRange sqref="F23" name="Диапазон18_1"/>
    <protectedRange sqref="F23" name="Диапазон2_1_1"/>
    <protectedRange sqref="D8:I20" name="Диапазон8_1"/>
    <protectedRange sqref="D8:I20" name="Диапазон16_1"/>
  </protectedRanges>
  <mergeCells count="10">
    <mergeCell ref="C22:D22"/>
    <mergeCell ref="A2:E2"/>
    <mergeCell ref="D4:E4"/>
    <mergeCell ref="J1:L1"/>
    <mergeCell ref="A4:A6"/>
    <mergeCell ref="B4:B6"/>
    <mergeCell ref="D5:E5"/>
    <mergeCell ref="F5:G5"/>
    <mergeCell ref="H5:I5"/>
    <mergeCell ref="C4:C6"/>
  </mergeCells>
  <printOptions horizontalCentered="1"/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view="pageBreakPreview" zoomScale="60" workbookViewId="0">
      <selection activeCell="B13" sqref="B13:E13"/>
    </sheetView>
  </sheetViews>
  <sheetFormatPr defaultRowHeight="15.75" x14ac:dyDescent="0.25"/>
  <cols>
    <col min="1" max="1" width="9.140625" style="5"/>
    <col min="2" max="2" width="40.140625" style="5" customWidth="1"/>
    <col min="3" max="3" width="12.5703125" style="5" customWidth="1"/>
    <col min="4" max="4" width="12.42578125" style="5" customWidth="1"/>
    <col min="5" max="5" width="24" style="5" customWidth="1"/>
    <col min="6" max="6" width="24.7109375" style="5" customWidth="1"/>
    <col min="7" max="7" width="26.140625" style="5" customWidth="1"/>
    <col min="8" max="8" width="20.28515625" style="5" customWidth="1"/>
    <col min="9" max="9" width="20.42578125" style="5" customWidth="1"/>
    <col min="10" max="16384" width="9.140625" style="5"/>
  </cols>
  <sheetData>
    <row r="1" spans="1:10" x14ac:dyDescent="0.25">
      <c r="H1" s="153" t="s">
        <v>145</v>
      </c>
      <c r="I1" s="153"/>
    </row>
    <row r="3" spans="1:10" ht="64.5" customHeight="1" x14ac:dyDescent="0.25">
      <c r="A3" s="161" t="s">
        <v>178</v>
      </c>
      <c r="B3" s="161"/>
      <c r="C3" s="161"/>
      <c r="D3" s="161"/>
      <c r="E3" s="161"/>
      <c r="F3" s="161"/>
      <c r="G3" s="161"/>
      <c r="H3" s="161"/>
      <c r="I3" s="161"/>
    </row>
    <row r="5" spans="1:10" ht="38.25" customHeight="1" x14ac:dyDescent="0.25">
      <c r="A5" s="150" t="s">
        <v>8</v>
      </c>
      <c r="B5" s="155" t="s">
        <v>34</v>
      </c>
      <c r="C5" s="158" t="s">
        <v>26</v>
      </c>
      <c r="D5" s="159"/>
      <c r="E5" s="159"/>
      <c r="F5" s="159"/>
      <c r="G5" s="160"/>
      <c r="H5" s="149" t="s">
        <v>311</v>
      </c>
      <c r="I5" s="149"/>
    </row>
    <row r="6" spans="1:10" ht="15.75" customHeight="1" x14ac:dyDescent="0.25">
      <c r="A6" s="151"/>
      <c r="B6" s="156"/>
      <c r="C6" s="148" t="s">
        <v>24</v>
      </c>
      <c r="D6" s="148" t="s">
        <v>25</v>
      </c>
      <c r="E6" s="148" t="s">
        <v>54</v>
      </c>
      <c r="F6" s="148"/>
      <c r="G6" s="148"/>
      <c r="H6" s="148" t="s">
        <v>26</v>
      </c>
      <c r="I6" s="148"/>
    </row>
    <row r="7" spans="1:10" ht="121.5" customHeight="1" x14ac:dyDescent="0.25">
      <c r="A7" s="152"/>
      <c r="B7" s="157"/>
      <c r="C7" s="148"/>
      <c r="D7" s="148"/>
      <c r="E7" s="86" t="s">
        <v>51</v>
      </c>
      <c r="F7" s="86" t="s">
        <v>52</v>
      </c>
      <c r="G7" s="86" t="s">
        <v>53</v>
      </c>
      <c r="H7" s="65" t="s">
        <v>24</v>
      </c>
      <c r="I7" s="65" t="s">
        <v>25</v>
      </c>
    </row>
    <row r="8" spans="1:10" ht="33" customHeight="1" x14ac:dyDescent="0.25">
      <c r="A8" s="47" t="s">
        <v>177</v>
      </c>
      <c r="B8" s="162" t="s">
        <v>296</v>
      </c>
      <c r="C8" s="163"/>
      <c r="D8" s="163"/>
      <c r="E8" s="163"/>
      <c r="F8" s="163"/>
      <c r="G8" s="163"/>
      <c r="H8" s="163"/>
      <c r="I8" s="164"/>
    </row>
    <row r="9" spans="1:10" ht="150.75" customHeight="1" x14ac:dyDescent="0.25">
      <c r="A9" s="36" t="s">
        <v>62</v>
      </c>
      <c r="B9" s="93" t="s">
        <v>153</v>
      </c>
      <c r="C9" s="90">
        <v>1900.16</v>
      </c>
      <c r="D9" s="46">
        <v>1900.17</v>
      </c>
      <c r="E9" s="38"/>
      <c r="F9" s="36"/>
      <c r="G9" s="91"/>
      <c r="H9" s="112" t="s">
        <v>312</v>
      </c>
      <c r="I9" s="112" t="s">
        <v>427</v>
      </c>
    </row>
    <row r="10" spans="1:10" ht="49.5" customHeight="1" x14ac:dyDescent="0.25">
      <c r="A10" s="47" t="s">
        <v>295</v>
      </c>
      <c r="B10" s="162" t="s">
        <v>222</v>
      </c>
      <c r="C10" s="163"/>
      <c r="D10" s="163"/>
      <c r="E10" s="163"/>
      <c r="F10" s="163"/>
      <c r="G10" s="163"/>
      <c r="H10" s="163"/>
      <c r="I10" s="164"/>
    </row>
    <row r="11" spans="1:10" ht="83.25" customHeight="1" x14ac:dyDescent="0.25">
      <c r="A11" s="36" t="s">
        <v>65</v>
      </c>
      <c r="B11" s="37" t="s">
        <v>216</v>
      </c>
      <c r="C11" s="90">
        <v>235.91</v>
      </c>
      <c r="D11" s="90">
        <v>0</v>
      </c>
      <c r="E11" s="46"/>
      <c r="F11" s="36"/>
      <c r="G11" s="116" t="s">
        <v>308</v>
      </c>
      <c r="H11" s="65" t="s">
        <v>313</v>
      </c>
      <c r="I11" s="65"/>
    </row>
    <row r="12" spans="1:10" ht="31.5" customHeight="1" x14ac:dyDescent="0.25">
      <c r="B12" s="15"/>
      <c r="C12" s="154"/>
      <c r="D12" s="154"/>
      <c r="F12" s="16"/>
      <c r="H12" s="45"/>
      <c r="I12" s="45"/>
      <c r="J12" s="45"/>
    </row>
    <row r="13" spans="1:10" ht="15.75" customHeight="1" x14ac:dyDescent="0.25">
      <c r="A13" s="6"/>
      <c r="B13" s="14" t="s">
        <v>463</v>
      </c>
      <c r="C13" s="131" t="s">
        <v>464</v>
      </c>
      <c r="D13" s="137" t="s">
        <v>465</v>
      </c>
      <c r="E13" s="137"/>
      <c r="F13" s="6"/>
      <c r="H13" s="45"/>
      <c r="I13" s="45"/>
      <c r="J13" s="45"/>
    </row>
    <row r="14" spans="1:10" x14ac:dyDescent="0.25">
      <c r="B14" s="12"/>
      <c r="C14" s="39"/>
      <c r="D14" s="39"/>
      <c r="E14" s="39"/>
      <c r="H14" s="45"/>
      <c r="I14" s="45"/>
      <c r="J14" s="45"/>
    </row>
    <row r="15" spans="1:10" x14ac:dyDescent="0.25">
      <c r="B15" s="12"/>
      <c r="C15" s="39"/>
      <c r="D15" s="39"/>
      <c r="E15" s="39"/>
      <c r="H15" s="45"/>
      <c r="I15" s="45"/>
      <c r="J15" s="45"/>
    </row>
  </sheetData>
  <mergeCells count="14">
    <mergeCell ref="D13:E13"/>
    <mergeCell ref="H6:I6"/>
    <mergeCell ref="H5:I5"/>
    <mergeCell ref="A5:A7"/>
    <mergeCell ref="H1:I1"/>
    <mergeCell ref="C12:D12"/>
    <mergeCell ref="B5:B7"/>
    <mergeCell ref="C5:G5"/>
    <mergeCell ref="C6:C7"/>
    <mergeCell ref="D6:D7"/>
    <mergeCell ref="E6:G6"/>
    <mergeCell ref="A3:I3"/>
    <mergeCell ref="B10:I10"/>
    <mergeCell ref="B8:I8"/>
  </mergeCells>
  <pageMargins left="0.59055118110236227" right="0.39370078740157483" top="0.39370078740157483" bottom="0.39370078740157483" header="0" footer="0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zoomScale="75" zoomScaleNormal="75" workbookViewId="0">
      <selection activeCell="A10" sqref="A10:D10"/>
    </sheetView>
  </sheetViews>
  <sheetFormatPr defaultRowHeight="15.75" x14ac:dyDescent="0.25"/>
  <cols>
    <col min="1" max="1" width="21.42578125" style="3" customWidth="1"/>
    <col min="2" max="3" width="18.5703125" style="3" customWidth="1"/>
    <col min="4" max="4" width="22.28515625" style="3" customWidth="1"/>
    <col min="5" max="12" width="18.5703125" style="3" customWidth="1"/>
    <col min="13" max="13" width="15.28515625" style="3" customWidth="1"/>
    <col min="14" max="14" width="14.28515625" style="3" customWidth="1"/>
    <col min="15" max="15" width="56.5703125" style="3" customWidth="1"/>
    <col min="16" max="16384" width="9.140625" style="3"/>
  </cols>
  <sheetData>
    <row r="1" spans="1:15" ht="15" customHeight="1" x14ac:dyDescent="0.25">
      <c r="H1" s="10"/>
      <c r="N1" s="165" t="s">
        <v>142</v>
      </c>
      <c r="O1" s="165"/>
    </row>
    <row r="2" spans="1:15" x14ac:dyDescent="0.25">
      <c r="A2" s="168" t="s">
        <v>306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4" spans="1:15" ht="75" customHeight="1" x14ac:dyDescent="0.25">
      <c r="A4" s="169" t="s">
        <v>4</v>
      </c>
      <c r="B4" s="169" t="s">
        <v>9</v>
      </c>
      <c r="C4" s="169"/>
      <c r="D4" s="169"/>
      <c r="E4" s="169"/>
      <c r="F4" s="169"/>
      <c r="G4" s="170" t="s">
        <v>22</v>
      </c>
      <c r="H4" s="170"/>
      <c r="I4" s="170"/>
      <c r="J4" s="170"/>
      <c r="K4" s="170"/>
      <c r="L4" s="167"/>
      <c r="M4" s="166" t="s">
        <v>15</v>
      </c>
      <c r="N4" s="167"/>
      <c r="O4" s="171" t="s">
        <v>21</v>
      </c>
    </row>
    <row r="5" spans="1:15" ht="114" customHeight="1" x14ac:dyDescent="0.25">
      <c r="A5" s="169"/>
      <c r="B5" s="8" t="s">
        <v>12</v>
      </c>
      <c r="C5" s="8" t="s">
        <v>10</v>
      </c>
      <c r="D5" s="8" t="s">
        <v>23</v>
      </c>
      <c r="E5" s="8" t="s">
        <v>11</v>
      </c>
      <c r="F5" s="8" t="s">
        <v>20</v>
      </c>
      <c r="G5" s="8" t="s">
        <v>16</v>
      </c>
      <c r="H5" s="8" t="s">
        <v>17</v>
      </c>
      <c r="I5" s="8" t="s">
        <v>18</v>
      </c>
      <c r="J5" s="8" t="s">
        <v>19</v>
      </c>
      <c r="K5" s="8" t="s">
        <v>175</v>
      </c>
      <c r="L5" s="8" t="s">
        <v>176</v>
      </c>
      <c r="M5" s="8" t="s">
        <v>13</v>
      </c>
      <c r="N5" s="8" t="s">
        <v>14</v>
      </c>
      <c r="O5" s="172"/>
    </row>
    <row r="6" spans="1:15" x14ac:dyDescent="0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</row>
    <row r="7" spans="1:15" s="5" customFormat="1" ht="123" customHeight="1" x14ac:dyDescent="0.25">
      <c r="A7" s="101" t="s">
        <v>322</v>
      </c>
      <c r="B7" s="91" t="s">
        <v>154</v>
      </c>
      <c r="C7" s="91" t="s">
        <v>154</v>
      </c>
      <c r="D7" s="91" t="s">
        <v>154</v>
      </c>
      <c r="E7" s="91" t="s">
        <v>154</v>
      </c>
      <c r="F7" s="91" t="s">
        <v>154</v>
      </c>
      <c r="G7" s="91" t="s">
        <v>154</v>
      </c>
      <c r="H7" s="91" t="s">
        <v>320</v>
      </c>
      <c r="I7" s="100" t="s">
        <v>154</v>
      </c>
      <c r="J7" s="85" t="s">
        <v>332</v>
      </c>
      <c r="K7" s="92">
        <v>1900.17</v>
      </c>
      <c r="L7" s="91">
        <v>1800.779</v>
      </c>
      <c r="M7" s="91" t="s">
        <v>321</v>
      </c>
      <c r="N7" s="85" t="s">
        <v>332</v>
      </c>
      <c r="O7" s="91" t="s">
        <v>462</v>
      </c>
    </row>
    <row r="10" spans="1:15" x14ac:dyDescent="0.25">
      <c r="A10" s="14" t="s">
        <v>463</v>
      </c>
      <c r="B10" s="131" t="s">
        <v>464</v>
      </c>
      <c r="C10" s="137" t="s">
        <v>465</v>
      </c>
      <c r="D10" s="137"/>
      <c r="E10" s="13"/>
    </row>
    <row r="11" spans="1:15" ht="15.75" customHeight="1" x14ac:dyDescent="0.25"/>
    <row r="12" spans="1:15" x14ac:dyDescent="0.25">
      <c r="A12" s="12"/>
    </row>
    <row r="13" spans="1:15" x14ac:dyDescent="0.25">
      <c r="A13" s="12"/>
    </row>
  </sheetData>
  <protectedRanges>
    <protectedRange sqref="E10" name="Диапазон18"/>
    <protectedRange sqref="E10" name="Диапазон2_1_1"/>
  </protectedRanges>
  <mergeCells count="8">
    <mergeCell ref="C10:D10"/>
    <mergeCell ref="N1:O1"/>
    <mergeCell ref="M4:N4"/>
    <mergeCell ref="A2:O2"/>
    <mergeCell ref="B4:F4"/>
    <mergeCell ref="G4:L4"/>
    <mergeCell ref="O4:O5"/>
    <mergeCell ref="A4:A5"/>
  </mergeCells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view="pageBreakPreview" zoomScale="60" zoomScaleNormal="85" workbookViewId="0">
      <selection activeCell="F22" sqref="F22:J22"/>
    </sheetView>
  </sheetViews>
  <sheetFormatPr defaultRowHeight="15.75" x14ac:dyDescent="0.25"/>
  <cols>
    <col min="1" max="1" width="10" style="14" customWidth="1"/>
    <col min="2" max="2" width="32.28515625" style="14" customWidth="1"/>
    <col min="3" max="3" width="22" style="14" customWidth="1"/>
    <col min="4" max="4" width="14.85546875" style="14" customWidth="1"/>
    <col min="5" max="5" width="29.7109375" style="14" customWidth="1"/>
    <col min="6" max="7" width="13.7109375" style="14" customWidth="1"/>
    <col min="8" max="8" width="16.7109375" style="14" customWidth="1"/>
    <col min="9" max="10" width="13.7109375" style="14" customWidth="1"/>
    <col min="11" max="16384" width="9.140625" style="14"/>
  </cols>
  <sheetData>
    <row r="1" spans="1:10" ht="15.75" customHeight="1" x14ac:dyDescent="0.25">
      <c r="I1" s="173" t="s">
        <v>223</v>
      </c>
      <c r="J1" s="173"/>
    </row>
    <row r="2" spans="1:10" ht="31.5" customHeight="1" x14ac:dyDescent="0.25">
      <c r="A2" s="174" t="s">
        <v>192</v>
      </c>
      <c r="B2" s="174"/>
      <c r="C2" s="174"/>
      <c r="D2" s="174"/>
      <c r="E2" s="174"/>
      <c r="F2" s="174"/>
      <c r="G2" s="174"/>
      <c r="H2" s="174"/>
      <c r="I2" s="174"/>
      <c r="J2" s="174"/>
    </row>
    <row r="4" spans="1:10" ht="15" customHeight="1" x14ac:dyDescent="0.25">
      <c r="A4" s="175" t="s">
        <v>58</v>
      </c>
      <c r="B4" s="175" t="s">
        <v>57</v>
      </c>
      <c r="C4" s="175" t="s">
        <v>93</v>
      </c>
      <c r="D4" s="175" t="s">
        <v>59</v>
      </c>
      <c r="E4" s="175" t="s">
        <v>60</v>
      </c>
      <c r="F4" s="175"/>
      <c r="G4" s="175"/>
      <c r="H4" s="175" t="s">
        <v>61</v>
      </c>
      <c r="I4" s="175"/>
      <c r="J4" s="175"/>
    </row>
    <row r="5" spans="1:10" ht="60.75" customHeight="1" x14ac:dyDescent="0.25">
      <c r="A5" s="175"/>
      <c r="B5" s="175"/>
      <c r="C5" s="175"/>
      <c r="D5" s="175"/>
      <c r="E5" s="175"/>
      <c r="F5" s="176" t="s">
        <v>26</v>
      </c>
      <c r="G5" s="176"/>
      <c r="H5" s="175"/>
      <c r="I5" s="176" t="s">
        <v>26</v>
      </c>
      <c r="J5" s="176"/>
    </row>
    <row r="6" spans="1:10" ht="31.5" customHeight="1" x14ac:dyDescent="0.25">
      <c r="A6" s="175"/>
      <c r="B6" s="175"/>
      <c r="C6" s="175"/>
      <c r="D6" s="175"/>
      <c r="E6" s="175"/>
      <c r="F6" s="49" t="s">
        <v>67</v>
      </c>
      <c r="G6" s="49" t="s">
        <v>68</v>
      </c>
      <c r="H6" s="175"/>
      <c r="I6" s="49" t="s">
        <v>67</v>
      </c>
      <c r="J6" s="49" t="s">
        <v>68</v>
      </c>
    </row>
    <row r="7" spans="1:10" ht="31.5" customHeight="1" x14ac:dyDescent="0.25">
      <c r="A7" s="50" t="s">
        <v>177</v>
      </c>
      <c r="B7" s="177" t="s">
        <v>171</v>
      </c>
      <c r="C7" s="178"/>
      <c r="D7" s="178"/>
      <c r="E7" s="178"/>
      <c r="F7" s="178"/>
      <c r="G7" s="178"/>
      <c r="H7" s="178"/>
      <c r="I7" s="178"/>
      <c r="J7" s="179"/>
    </row>
    <row r="8" spans="1:10" ht="31.5" customHeight="1" x14ac:dyDescent="0.25">
      <c r="A8" s="50" t="s">
        <v>62</v>
      </c>
      <c r="B8" s="177" t="s">
        <v>173</v>
      </c>
      <c r="C8" s="178"/>
      <c r="D8" s="178"/>
      <c r="E8" s="178"/>
      <c r="F8" s="178"/>
      <c r="G8" s="178"/>
      <c r="H8" s="178"/>
      <c r="I8" s="178"/>
      <c r="J8" s="179"/>
    </row>
    <row r="9" spans="1:10" ht="51.75" customHeight="1" x14ac:dyDescent="0.25">
      <c r="A9" s="33" t="s">
        <v>172</v>
      </c>
      <c r="B9" s="51" t="s">
        <v>153</v>
      </c>
      <c r="C9" s="52" t="s">
        <v>307</v>
      </c>
      <c r="D9" s="50" t="s">
        <v>294</v>
      </c>
      <c r="E9" s="53" t="s">
        <v>293</v>
      </c>
      <c r="F9" s="49">
        <v>1</v>
      </c>
      <c r="G9" s="52">
        <v>1</v>
      </c>
      <c r="H9" s="54">
        <v>1900.16</v>
      </c>
      <c r="I9" s="53">
        <v>1900.16</v>
      </c>
      <c r="J9" s="136">
        <v>1800.779</v>
      </c>
    </row>
    <row r="10" spans="1:10" ht="25.5" customHeight="1" x14ac:dyDescent="0.25">
      <c r="A10" s="33"/>
      <c r="B10" s="180" t="s">
        <v>448</v>
      </c>
      <c r="C10" s="180"/>
      <c r="D10" s="119"/>
      <c r="E10" s="53"/>
      <c r="F10" s="118"/>
      <c r="G10" s="52"/>
      <c r="H10" s="54">
        <v>20.55</v>
      </c>
      <c r="I10" s="53">
        <v>20.55</v>
      </c>
      <c r="J10" s="88">
        <v>20.55</v>
      </c>
    </row>
    <row r="11" spans="1:10" ht="78.75" customHeight="1" x14ac:dyDescent="0.25">
      <c r="A11" s="55" t="s">
        <v>295</v>
      </c>
      <c r="B11" s="175" t="s">
        <v>297</v>
      </c>
      <c r="C11" s="175"/>
      <c r="D11" s="175"/>
      <c r="E11" s="175"/>
      <c r="F11" s="175"/>
      <c r="G11" s="175"/>
      <c r="H11" s="175"/>
      <c r="I11" s="175"/>
      <c r="J11" s="175"/>
    </row>
    <row r="12" spans="1:10" ht="38.25" customHeight="1" x14ac:dyDescent="0.25">
      <c r="A12" s="58" t="s">
        <v>65</v>
      </c>
      <c r="B12" s="177" t="s">
        <v>298</v>
      </c>
      <c r="C12" s="178"/>
      <c r="D12" s="178"/>
      <c r="E12" s="178"/>
      <c r="F12" s="178"/>
      <c r="G12" s="178"/>
      <c r="H12" s="178"/>
      <c r="I12" s="178"/>
      <c r="J12" s="179"/>
    </row>
    <row r="13" spans="1:10" ht="84" customHeight="1" x14ac:dyDescent="0.25">
      <c r="A13" s="56" t="s">
        <v>299</v>
      </c>
      <c r="B13" s="51" t="s">
        <v>216</v>
      </c>
      <c r="C13" s="52" t="s">
        <v>221</v>
      </c>
      <c r="D13" s="52" t="s">
        <v>219</v>
      </c>
      <c r="E13" s="53" t="s">
        <v>220</v>
      </c>
      <c r="F13" s="49">
        <v>135</v>
      </c>
      <c r="G13" s="52">
        <v>0</v>
      </c>
      <c r="H13" s="54">
        <f>I13</f>
        <v>235.91</v>
      </c>
      <c r="I13" s="53">
        <v>235.91</v>
      </c>
      <c r="J13" s="52">
        <v>0</v>
      </c>
    </row>
    <row r="14" spans="1:10" ht="19.5" customHeight="1" x14ac:dyDescent="0.25">
      <c r="A14" s="56"/>
      <c r="B14" s="180" t="s">
        <v>448</v>
      </c>
      <c r="C14" s="180"/>
      <c r="D14" s="52"/>
      <c r="E14" s="53"/>
      <c r="F14" s="118"/>
      <c r="G14" s="52"/>
      <c r="H14" s="54">
        <v>2.59</v>
      </c>
      <c r="I14" s="53">
        <v>2.59</v>
      </c>
      <c r="J14" s="52">
        <v>0</v>
      </c>
    </row>
    <row r="15" spans="1:10" ht="22.5" customHeight="1" x14ac:dyDescent="0.25">
      <c r="A15" s="56"/>
      <c r="B15" s="180" t="s">
        <v>449</v>
      </c>
      <c r="C15" s="180"/>
      <c r="D15" s="52"/>
      <c r="E15" s="53"/>
      <c r="F15" s="122"/>
      <c r="G15" s="52"/>
      <c r="H15" s="54">
        <v>48.03</v>
      </c>
      <c r="I15" s="53">
        <v>48.03</v>
      </c>
      <c r="J15" s="52">
        <v>0</v>
      </c>
    </row>
    <row r="16" spans="1:10" ht="57" customHeight="1" x14ac:dyDescent="0.25">
      <c r="A16" s="33"/>
      <c r="B16" s="175" t="s">
        <v>114</v>
      </c>
      <c r="C16" s="175"/>
      <c r="D16" s="50" t="s">
        <v>64</v>
      </c>
      <c r="E16" s="54" t="s">
        <v>64</v>
      </c>
      <c r="F16" s="54" t="s">
        <v>64</v>
      </c>
      <c r="G16" s="54" t="s">
        <v>64</v>
      </c>
      <c r="H16" s="54">
        <f t="shared" ref="H16:J16" si="0">H9+H13</f>
        <v>2136.0700000000002</v>
      </c>
      <c r="I16" s="54">
        <f t="shared" si="0"/>
        <v>2136.0700000000002</v>
      </c>
      <c r="J16" s="54">
        <f t="shared" si="0"/>
        <v>1800.779</v>
      </c>
    </row>
    <row r="17" spans="1:10" ht="24.75" customHeight="1" x14ac:dyDescent="0.25">
      <c r="A17" s="33"/>
      <c r="B17" s="175" t="s">
        <v>448</v>
      </c>
      <c r="C17" s="175"/>
      <c r="D17" s="119" t="s">
        <v>64</v>
      </c>
      <c r="E17" s="54" t="s">
        <v>64</v>
      </c>
      <c r="F17" s="54" t="s">
        <v>64</v>
      </c>
      <c r="G17" s="54" t="s">
        <v>64</v>
      </c>
      <c r="H17" s="54">
        <f>H10+H14</f>
        <v>23.14</v>
      </c>
      <c r="I17" s="54">
        <f t="shared" ref="I17:J17" si="1">I10+I14</f>
        <v>23.14</v>
      </c>
      <c r="J17" s="54">
        <f t="shared" si="1"/>
        <v>20.55</v>
      </c>
    </row>
    <row r="18" spans="1:10" ht="21" customHeight="1" x14ac:dyDescent="0.25">
      <c r="A18" s="33"/>
      <c r="B18" s="175" t="s">
        <v>449</v>
      </c>
      <c r="C18" s="175"/>
      <c r="D18" s="123"/>
      <c r="E18" s="54"/>
      <c r="F18" s="54"/>
      <c r="G18" s="54"/>
      <c r="H18" s="54">
        <f>H15</f>
        <v>48.03</v>
      </c>
      <c r="I18" s="54">
        <f t="shared" ref="I18:J18" si="2">I15</f>
        <v>48.03</v>
      </c>
      <c r="J18" s="54">
        <f t="shared" si="2"/>
        <v>0</v>
      </c>
    </row>
    <row r="19" spans="1:10" ht="37.5" customHeight="1" x14ac:dyDescent="0.25">
      <c r="A19" s="33"/>
      <c r="B19" s="175" t="s">
        <v>115</v>
      </c>
      <c r="C19" s="175"/>
      <c r="D19" s="50" t="s">
        <v>64</v>
      </c>
      <c r="E19" s="54" t="s">
        <v>64</v>
      </c>
      <c r="F19" s="54" t="s">
        <v>64</v>
      </c>
      <c r="G19" s="54" t="s">
        <v>64</v>
      </c>
      <c r="H19" s="54">
        <f>H16+H17+H18</f>
        <v>2207.2400000000002</v>
      </c>
      <c r="I19" s="54">
        <f t="shared" ref="I19:J19" si="3">I16+I17+I18</f>
        <v>2207.2400000000002</v>
      </c>
      <c r="J19" s="54">
        <f t="shared" si="3"/>
        <v>1821.329</v>
      </c>
    </row>
    <row r="21" spans="1:10" ht="21.75" customHeight="1" x14ac:dyDescent="0.25">
      <c r="B21" s="15"/>
      <c r="C21" s="34"/>
      <c r="D21" s="21"/>
      <c r="E21" s="21"/>
    </row>
    <row r="22" spans="1:10" x14ac:dyDescent="0.25">
      <c r="B22" s="14" t="s">
        <v>463</v>
      </c>
      <c r="C22" s="131" t="s">
        <v>464</v>
      </c>
      <c r="D22" s="137" t="s">
        <v>465</v>
      </c>
      <c r="E22" s="137"/>
    </row>
    <row r="23" spans="1:10" x14ac:dyDescent="0.25">
      <c r="B23" s="57"/>
      <c r="C23" s="10"/>
      <c r="D23" s="10"/>
    </row>
    <row r="24" spans="1:10" x14ac:dyDescent="0.25">
      <c r="B24" s="57"/>
      <c r="C24" s="10"/>
      <c r="D24" s="10"/>
    </row>
  </sheetData>
  <sheetProtection formatCells="0" formatColumns="0" formatRows="0" insertColumns="0" insertRows="0" insertHyperlinks="0" deleteColumns="0" deleteRows="0" sort="0" autoFilter="0" pivotTables="0"/>
  <protectedRanges>
    <protectedRange sqref="C13" name="Диапазон1_1"/>
    <protectedRange sqref="G13:G15" name="Диапазон5_1"/>
    <protectedRange sqref="J13:J15" name="Диапазон9_1"/>
    <protectedRange sqref="C21" name="Диапазон2_1"/>
  </protectedRanges>
  <mergeCells count="24">
    <mergeCell ref="D22:E22"/>
    <mergeCell ref="B11:J11"/>
    <mergeCell ref="B16:C16"/>
    <mergeCell ref="B17:C17"/>
    <mergeCell ref="B19:C19"/>
    <mergeCell ref="B15:C15"/>
    <mergeCell ref="B18:C18"/>
    <mergeCell ref="B7:J7"/>
    <mergeCell ref="B8:J8"/>
    <mergeCell ref="B12:J12"/>
    <mergeCell ref="B10:C10"/>
    <mergeCell ref="B14:C14"/>
    <mergeCell ref="I1:J1"/>
    <mergeCell ref="A2:J2"/>
    <mergeCell ref="I4:J4"/>
    <mergeCell ref="A4:A6"/>
    <mergeCell ref="I5:J5"/>
    <mergeCell ref="F4:G4"/>
    <mergeCell ref="C4:C6"/>
    <mergeCell ref="B4:B6"/>
    <mergeCell ref="D4:D6"/>
    <mergeCell ref="E4:E6"/>
    <mergeCell ref="H4:H6"/>
    <mergeCell ref="F5:G5"/>
  </mergeCells>
  <printOptions horizontalCentered="1"/>
  <pageMargins left="0.59055118110236227" right="0.19685039370078741" top="0.59055118110236227" bottom="0.39370078740157483" header="0" footer="0"/>
  <pageSetup paperSize="9" scale="6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activeCell="A11" sqref="A11:D11"/>
    </sheetView>
  </sheetViews>
  <sheetFormatPr defaultRowHeight="15.75" x14ac:dyDescent="0.25"/>
  <cols>
    <col min="1" max="2" width="22.42578125" style="2" customWidth="1"/>
    <col min="3" max="3" width="19.7109375" style="2" customWidth="1"/>
    <col min="4" max="4" width="19.140625" style="2" customWidth="1"/>
    <col min="5" max="8" width="19.28515625" style="2" customWidth="1"/>
    <col min="9" max="9" width="22.28515625" style="2" customWidth="1"/>
    <col min="10" max="10" width="26" style="2" customWidth="1"/>
    <col min="11" max="16384" width="9.140625" style="2"/>
  </cols>
  <sheetData>
    <row r="1" spans="1:9" x14ac:dyDescent="0.25">
      <c r="E1" s="11"/>
      <c r="I1" s="4" t="s">
        <v>146</v>
      </c>
    </row>
    <row r="2" spans="1:9" ht="31.5" customHeight="1" x14ac:dyDescent="0.25">
      <c r="A2" s="181" t="s">
        <v>180</v>
      </c>
      <c r="B2" s="181"/>
      <c r="C2" s="181"/>
      <c r="D2" s="181"/>
      <c r="E2" s="181"/>
      <c r="F2" s="181"/>
      <c r="G2" s="181"/>
      <c r="H2" s="181"/>
      <c r="I2" s="181"/>
    </row>
    <row r="3" spans="1:9" s="5" customFormat="1" ht="31.5" customHeight="1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ht="189" x14ac:dyDescent="0.25">
      <c r="A4" s="1" t="s">
        <v>4</v>
      </c>
      <c r="B4" s="1" t="s">
        <v>46</v>
      </c>
      <c r="C4" s="1" t="s">
        <v>2</v>
      </c>
      <c r="D4" s="1" t="s">
        <v>3</v>
      </c>
      <c r="E4" s="1" t="s">
        <v>5</v>
      </c>
      <c r="F4" s="1" t="s">
        <v>6</v>
      </c>
      <c r="G4" s="1" t="s">
        <v>7</v>
      </c>
      <c r="H4" s="1" t="s">
        <v>0</v>
      </c>
      <c r="I4" s="1" t="s">
        <v>1</v>
      </c>
    </row>
    <row r="5" spans="1:9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</row>
    <row r="6" spans="1:9" ht="47.25" x14ac:dyDescent="0.25">
      <c r="A6" s="182" t="s">
        <v>153</v>
      </c>
      <c r="B6" s="89" t="s">
        <v>49</v>
      </c>
      <c r="C6" s="139" t="s">
        <v>323</v>
      </c>
      <c r="D6" s="183"/>
      <c r="E6" s="183"/>
      <c r="F6" s="183"/>
      <c r="G6" s="183"/>
      <c r="H6" s="183"/>
      <c r="I6" s="140"/>
    </row>
    <row r="7" spans="1:9" ht="47.25" x14ac:dyDescent="0.25">
      <c r="A7" s="182"/>
      <c r="B7" s="89" t="s">
        <v>47</v>
      </c>
      <c r="C7" s="139" t="s">
        <v>323</v>
      </c>
      <c r="D7" s="183"/>
      <c r="E7" s="183"/>
      <c r="F7" s="183"/>
      <c r="G7" s="183"/>
      <c r="H7" s="183"/>
      <c r="I7" s="140"/>
    </row>
    <row r="8" spans="1:9" ht="66" customHeight="1" x14ac:dyDescent="0.25">
      <c r="A8" s="182"/>
      <c r="B8" s="89" t="s">
        <v>48</v>
      </c>
      <c r="C8" s="139" t="s">
        <v>323</v>
      </c>
      <c r="D8" s="183"/>
      <c r="E8" s="183"/>
      <c r="F8" s="183"/>
      <c r="G8" s="183"/>
      <c r="H8" s="183"/>
      <c r="I8" s="140"/>
    </row>
    <row r="9" spans="1:9" ht="31.5" x14ac:dyDescent="0.25">
      <c r="A9" s="182"/>
      <c r="B9" s="89" t="s">
        <v>50</v>
      </c>
      <c r="C9" s="139" t="s">
        <v>323</v>
      </c>
      <c r="D9" s="183"/>
      <c r="E9" s="183"/>
      <c r="F9" s="183"/>
      <c r="G9" s="183"/>
      <c r="H9" s="183"/>
      <c r="I9" s="140"/>
    </row>
    <row r="11" spans="1:9" x14ac:dyDescent="0.25">
      <c r="A11" s="14" t="s">
        <v>463</v>
      </c>
      <c r="B11" s="131" t="s">
        <v>464</v>
      </c>
      <c r="C11" s="137" t="s">
        <v>465</v>
      </c>
      <c r="D11" s="137"/>
    </row>
    <row r="12" spans="1:9" x14ac:dyDescent="0.25">
      <c r="A12" s="3"/>
      <c r="B12" s="3"/>
      <c r="C12" s="3"/>
    </row>
    <row r="13" spans="1:9" x14ac:dyDescent="0.25">
      <c r="A13" s="12"/>
      <c r="B13" s="3"/>
      <c r="C13" s="3"/>
    </row>
    <row r="14" spans="1:9" x14ac:dyDescent="0.25">
      <c r="A14" s="12"/>
      <c r="B14" s="3"/>
      <c r="C14" s="3"/>
    </row>
  </sheetData>
  <mergeCells count="7">
    <mergeCell ref="C11:D11"/>
    <mergeCell ref="A2:I2"/>
    <mergeCell ref="A6:A9"/>
    <mergeCell ref="C6:I6"/>
    <mergeCell ref="C7:I7"/>
    <mergeCell ref="C8:I8"/>
    <mergeCell ref="C9:I9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view="pageBreakPreview" topLeftCell="A4" zoomScale="60" zoomScaleNormal="85" workbookViewId="0">
      <selection activeCell="A14" sqref="A14:D14"/>
    </sheetView>
  </sheetViews>
  <sheetFormatPr defaultRowHeight="15.75" x14ac:dyDescent="0.25"/>
  <cols>
    <col min="1" max="1" width="10.7109375" style="16" customWidth="1"/>
    <col min="2" max="2" width="37.42578125" style="16" customWidth="1"/>
    <col min="3" max="3" width="24.85546875" style="16" customWidth="1"/>
    <col min="4" max="4" width="16.7109375" style="16" customWidth="1"/>
    <col min="5" max="5" width="15.85546875" style="16" hidden="1" customWidth="1"/>
    <col min="6" max="6" width="12.28515625" style="16" hidden="1" customWidth="1"/>
    <col min="7" max="7" width="17.42578125" style="16" customWidth="1"/>
    <col min="8" max="8" width="16.7109375" style="16" customWidth="1"/>
    <col min="9" max="9" width="19.5703125" style="16" customWidth="1"/>
    <col min="10" max="10" width="22.140625" style="16" customWidth="1"/>
    <col min="11" max="11" width="21.140625" style="16" customWidth="1"/>
    <col min="12" max="12" width="26.85546875" style="16" customWidth="1"/>
    <col min="13" max="13" width="11.7109375" style="16" customWidth="1"/>
    <col min="14" max="15" width="16.140625" style="16" customWidth="1"/>
    <col min="16" max="16384" width="9.140625" style="16"/>
  </cols>
  <sheetData>
    <row r="1" spans="1:15" x14ac:dyDescent="0.25">
      <c r="L1" s="19" t="s">
        <v>147</v>
      </c>
    </row>
    <row r="2" spans="1:15" ht="15.75" customHeight="1" x14ac:dyDescent="0.25">
      <c r="A2" s="184" t="s">
        <v>181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"/>
      <c r="N2" s="18"/>
      <c r="O2" s="18"/>
    </row>
    <row r="3" spans="1:15" x14ac:dyDescent="0.25">
      <c r="A3" s="20"/>
      <c r="B3" s="20"/>
      <c r="C3" s="20"/>
    </row>
    <row r="5" spans="1:15" s="21" customFormat="1" ht="15" customHeight="1" x14ac:dyDescent="0.25">
      <c r="A5" s="191" t="s">
        <v>8</v>
      </c>
      <c r="B5" s="193" t="s">
        <v>92</v>
      </c>
      <c r="C5" s="194" t="s">
        <v>94</v>
      </c>
      <c r="D5" s="185">
        <v>2017</v>
      </c>
      <c r="E5" s="186"/>
      <c r="F5" s="187"/>
      <c r="G5" s="198" t="s">
        <v>97</v>
      </c>
      <c r="H5" s="198" t="s">
        <v>98</v>
      </c>
      <c r="I5" s="198" t="s">
        <v>99</v>
      </c>
      <c r="J5" s="198" t="s">
        <v>100</v>
      </c>
      <c r="K5" s="196" t="s">
        <v>95</v>
      </c>
      <c r="L5" s="196" t="s">
        <v>96</v>
      </c>
    </row>
    <row r="6" spans="1:15" s="21" customFormat="1" ht="117.75" customHeight="1" x14ac:dyDescent="0.25">
      <c r="A6" s="192"/>
      <c r="B6" s="194"/>
      <c r="C6" s="195"/>
      <c r="D6" s="188"/>
      <c r="E6" s="189"/>
      <c r="F6" s="190"/>
      <c r="G6" s="199"/>
      <c r="H6" s="199"/>
      <c r="I6" s="199"/>
      <c r="J6" s="199"/>
      <c r="K6" s="197"/>
      <c r="L6" s="197"/>
    </row>
    <row r="7" spans="1:15" s="21" customFormat="1" ht="21.75" customHeight="1" x14ac:dyDescent="0.25">
      <c r="A7" s="22" t="s">
        <v>177</v>
      </c>
      <c r="B7" s="139" t="s">
        <v>171</v>
      </c>
      <c r="C7" s="183"/>
      <c r="D7" s="183"/>
      <c r="E7" s="183"/>
      <c r="F7" s="183"/>
      <c r="G7" s="183"/>
      <c r="H7" s="183"/>
      <c r="I7" s="183"/>
      <c r="J7" s="183"/>
      <c r="K7" s="183"/>
      <c r="L7" s="140"/>
      <c r="M7" s="23"/>
    </row>
    <row r="8" spans="1:15" s="21" customFormat="1" ht="36.75" customHeight="1" x14ac:dyDescent="0.25">
      <c r="A8" s="22" t="s">
        <v>62</v>
      </c>
      <c r="B8" s="139" t="s">
        <v>173</v>
      </c>
      <c r="C8" s="183"/>
      <c r="D8" s="183"/>
      <c r="E8" s="183"/>
      <c r="F8" s="183"/>
      <c r="G8" s="183"/>
      <c r="H8" s="183"/>
      <c r="I8" s="183"/>
      <c r="J8" s="183"/>
      <c r="K8" s="183"/>
      <c r="L8" s="140"/>
      <c r="M8" s="23"/>
    </row>
    <row r="9" spans="1:15" s="21" customFormat="1" ht="259.5" customHeight="1" x14ac:dyDescent="0.25">
      <c r="A9" s="22" t="s">
        <v>172</v>
      </c>
      <c r="B9" s="24" t="s">
        <v>153</v>
      </c>
      <c r="C9" s="25" t="s">
        <v>169</v>
      </c>
      <c r="D9" s="17" t="s">
        <v>305</v>
      </c>
      <c r="E9" s="26"/>
      <c r="F9" s="26"/>
      <c r="G9" s="17" t="s">
        <v>218</v>
      </c>
      <c r="H9" s="17" t="s">
        <v>218</v>
      </c>
      <c r="I9" s="17" t="s">
        <v>218</v>
      </c>
      <c r="J9" s="17" t="s">
        <v>324</v>
      </c>
      <c r="K9" s="25" t="s">
        <v>170</v>
      </c>
      <c r="L9" s="17" t="s">
        <v>302</v>
      </c>
    </row>
    <row r="10" spans="1:15" s="21" customFormat="1" ht="55.5" customHeight="1" x14ac:dyDescent="0.25">
      <c r="A10" s="22" t="s">
        <v>295</v>
      </c>
      <c r="B10" s="139" t="s">
        <v>297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40"/>
    </row>
    <row r="11" spans="1:15" s="21" customFormat="1" ht="33.75" customHeight="1" x14ac:dyDescent="0.25">
      <c r="A11" s="22" t="s">
        <v>65</v>
      </c>
      <c r="B11" s="139" t="s">
        <v>298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40"/>
    </row>
    <row r="12" spans="1:15" ht="333" customHeight="1" x14ac:dyDescent="0.25">
      <c r="A12" s="22" t="s">
        <v>299</v>
      </c>
      <c r="B12" s="24" t="s">
        <v>216</v>
      </c>
      <c r="C12" s="42" t="s">
        <v>220</v>
      </c>
      <c r="D12" s="17" t="s">
        <v>305</v>
      </c>
      <c r="E12" s="26"/>
      <c r="F12" s="26"/>
      <c r="G12" s="17" t="s">
        <v>303</v>
      </c>
      <c r="H12" s="17" t="s">
        <v>304</v>
      </c>
      <c r="I12" s="17" t="s">
        <v>64</v>
      </c>
      <c r="J12" s="17" t="s">
        <v>64</v>
      </c>
      <c r="K12" s="42" t="s">
        <v>300</v>
      </c>
      <c r="L12" s="17" t="s">
        <v>301</v>
      </c>
    </row>
    <row r="14" spans="1:15" x14ac:dyDescent="0.25">
      <c r="A14" s="14" t="s">
        <v>463</v>
      </c>
      <c r="B14" s="131" t="s">
        <v>464</v>
      </c>
      <c r="C14" s="137" t="s">
        <v>465</v>
      </c>
      <c r="D14" s="137"/>
    </row>
    <row r="15" spans="1:15" x14ac:dyDescent="0.25">
      <c r="A15" s="12"/>
      <c r="B15" s="3"/>
      <c r="C15" s="3"/>
      <c r="D15" s="3"/>
    </row>
    <row r="16" spans="1:15" x14ac:dyDescent="0.25">
      <c r="A16" s="12"/>
      <c r="C16" s="3"/>
      <c r="D16" s="3"/>
    </row>
    <row r="17" spans="3:4" ht="15" customHeight="1" x14ac:dyDescent="0.25">
      <c r="C17" s="3"/>
      <c r="D17" s="3"/>
    </row>
    <row r="18" spans="3:4" ht="15.75" customHeight="1" x14ac:dyDescent="0.25"/>
  </sheetData>
  <sheetProtection formatCells="0" formatColumns="0" formatRows="0" insertColumns="0" insertRows="0" insertHyperlinks="0" deleteColumns="0" deleteRows="0" sort="0" autoFilter="0" pivotTables="0"/>
  <protectedRanges>
    <protectedRange sqref="J7:K8 J10:K11" name="Диапазон1_1_1"/>
  </protectedRanges>
  <mergeCells count="16">
    <mergeCell ref="C14:D14"/>
    <mergeCell ref="B10:L10"/>
    <mergeCell ref="B11:L11"/>
    <mergeCell ref="B8:L8"/>
    <mergeCell ref="A2:L2"/>
    <mergeCell ref="D5:F6"/>
    <mergeCell ref="A5:A6"/>
    <mergeCell ref="B5:B6"/>
    <mergeCell ref="C5:C6"/>
    <mergeCell ref="K5:K6"/>
    <mergeCell ref="B7:L7"/>
    <mergeCell ref="L5:L6"/>
    <mergeCell ref="G5:G6"/>
    <mergeCell ref="H5:H6"/>
    <mergeCell ref="I5:I6"/>
    <mergeCell ref="J5:J6"/>
  </mergeCells>
  <printOptions horizontalCentered="1"/>
  <pageMargins left="0.39370078740157483" right="0.19685039370078741" top="0.39370078740157483" bottom="0.39370078740157483" header="0" footer="0"/>
  <pageSetup paperSize="9" scale="5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opLeftCell="A13" workbookViewId="0">
      <selection activeCell="A25" sqref="A25:D25"/>
    </sheetView>
  </sheetViews>
  <sheetFormatPr defaultRowHeight="15" x14ac:dyDescent="0.25"/>
  <cols>
    <col min="1" max="1" width="9.140625" style="77"/>
    <col min="2" max="2" width="45.28515625" style="77" customWidth="1"/>
    <col min="3" max="3" width="14.42578125" style="77" customWidth="1"/>
    <col min="4" max="4" width="15.28515625" style="77" customWidth="1"/>
    <col min="5" max="5" width="10.28515625" style="77" hidden="1" customWidth="1"/>
    <col min="6" max="7" width="0" style="77" hidden="1" customWidth="1"/>
    <col min="8" max="8" width="13.85546875" style="77" customWidth="1"/>
    <col min="9" max="9" width="14.28515625" style="77" hidden="1" customWidth="1"/>
    <col min="10" max="11" width="12.42578125" style="77" hidden="1" customWidth="1"/>
    <col min="12" max="12" width="30" style="77" customWidth="1"/>
    <col min="13" max="16384" width="9.140625" style="77"/>
  </cols>
  <sheetData>
    <row r="1" spans="1:12" ht="15.75" customHeight="1" x14ac:dyDescent="0.25">
      <c r="J1" s="200" t="s">
        <v>148</v>
      </c>
      <c r="K1" s="200"/>
      <c r="L1" s="200"/>
    </row>
    <row r="2" spans="1:12" ht="15.75" x14ac:dyDescent="0.25">
      <c r="J2" s="44"/>
      <c r="K2" s="44"/>
    </row>
    <row r="3" spans="1:12" ht="63" customHeight="1" x14ac:dyDescent="0.25">
      <c r="A3" s="174" t="s">
        <v>182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5" spans="1:12" ht="42" customHeight="1" x14ac:dyDescent="0.25">
      <c r="A5" s="201" t="s">
        <v>8</v>
      </c>
      <c r="B5" s="201" t="s">
        <v>28</v>
      </c>
      <c r="C5" s="201" t="s">
        <v>29</v>
      </c>
      <c r="D5" s="201" t="s">
        <v>32</v>
      </c>
      <c r="E5" s="201"/>
      <c r="F5" s="201"/>
      <c r="G5" s="201"/>
      <c r="H5" s="201" t="s">
        <v>33</v>
      </c>
      <c r="I5" s="201"/>
      <c r="J5" s="201"/>
      <c r="K5" s="201"/>
      <c r="L5" s="201" t="s">
        <v>55</v>
      </c>
    </row>
    <row r="6" spans="1:12" ht="32.25" hidden="1" customHeight="1" x14ac:dyDescent="0.25">
      <c r="A6" s="201"/>
      <c r="B6" s="201"/>
      <c r="C6" s="201"/>
      <c r="D6" s="202" t="s">
        <v>30</v>
      </c>
      <c r="E6" s="203"/>
      <c r="F6" s="203"/>
      <c r="G6" s="204"/>
      <c r="H6" s="201" t="s">
        <v>30</v>
      </c>
      <c r="I6" s="201"/>
      <c r="J6" s="201"/>
      <c r="K6" s="201"/>
      <c r="L6" s="201"/>
    </row>
    <row r="7" spans="1:12" ht="26.25" customHeight="1" x14ac:dyDescent="0.25">
      <c r="A7" s="201"/>
      <c r="B7" s="201"/>
      <c r="C7" s="201"/>
      <c r="D7" s="72" t="s">
        <v>26</v>
      </c>
      <c r="E7" s="72" t="s">
        <v>27</v>
      </c>
      <c r="F7" s="72" t="s">
        <v>56</v>
      </c>
      <c r="G7" s="72" t="s">
        <v>56</v>
      </c>
      <c r="H7" s="72" t="s">
        <v>26</v>
      </c>
      <c r="I7" s="72" t="s">
        <v>27</v>
      </c>
      <c r="J7" s="72" t="s">
        <v>56</v>
      </c>
      <c r="K7" s="72" t="s">
        <v>56</v>
      </c>
      <c r="L7" s="201"/>
    </row>
    <row r="8" spans="1:12" x14ac:dyDescent="0.25">
      <c r="A8" s="72">
        <v>1</v>
      </c>
      <c r="B8" s="72">
        <v>2</v>
      </c>
      <c r="C8" s="72">
        <v>3</v>
      </c>
      <c r="D8" s="72">
        <v>5</v>
      </c>
      <c r="E8" s="72">
        <v>6</v>
      </c>
      <c r="F8" s="72">
        <v>7</v>
      </c>
      <c r="G8" s="72">
        <v>8</v>
      </c>
      <c r="H8" s="78">
        <v>9</v>
      </c>
      <c r="I8" s="78">
        <v>9</v>
      </c>
      <c r="J8" s="78">
        <v>10</v>
      </c>
      <c r="K8" s="78">
        <v>11</v>
      </c>
      <c r="L8" s="78">
        <v>12</v>
      </c>
    </row>
    <row r="9" spans="1:12" ht="54.75" customHeight="1" x14ac:dyDescent="0.25">
      <c r="A9" s="72">
        <v>1</v>
      </c>
      <c r="B9" s="79" t="s">
        <v>102</v>
      </c>
      <c r="C9" s="72" t="s">
        <v>101</v>
      </c>
      <c r="D9" s="72">
        <v>0.59689999999999999</v>
      </c>
      <c r="E9" s="72"/>
      <c r="F9" s="72"/>
      <c r="G9" s="72">
        <v>0.88900000000000001</v>
      </c>
      <c r="H9" s="103">
        <f>H10/H11</f>
        <v>0.67797600158211113</v>
      </c>
      <c r="I9" s="73"/>
      <c r="J9" s="80"/>
      <c r="K9" s="80" t="e">
        <f t="shared" ref="K9" si="0">K10/K11</f>
        <v>#DIV/0!</v>
      </c>
      <c r="L9" s="205" t="s">
        <v>325</v>
      </c>
    </row>
    <row r="10" spans="1:12" ht="24" customHeight="1" x14ac:dyDescent="0.25">
      <c r="A10" s="72" t="s">
        <v>62</v>
      </c>
      <c r="B10" s="79" t="s">
        <v>134</v>
      </c>
      <c r="C10" s="72" t="s">
        <v>131</v>
      </c>
      <c r="D10" s="72">
        <v>2384.0100000000002</v>
      </c>
      <c r="E10" s="72"/>
      <c r="F10" s="72"/>
      <c r="G10" s="72"/>
      <c r="H10" s="102">
        <v>1474.13</v>
      </c>
      <c r="I10" s="29"/>
      <c r="J10" s="81"/>
      <c r="K10" s="81"/>
      <c r="L10" s="206"/>
    </row>
    <row r="11" spans="1:12" ht="34.5" customHeight="1" x14ac:dyDescent="0.25">
      <c r="A11" s="72" t="s">
        <v>63</v>
      </c>
      <c r="B11" s="79" t="s">
        <v>133</v>
      </c>
      <c r="C11" s="72" t="s">
        <v>132</v>
      </c>
      <c r="D11" s="72">
        <v>3993.99</v>
      </c>
      <c r="E11" s="72"/>
      <c r="F11" s="72"/>
      <c r="G11" s="72"/>
      <c r="H11" s="102">
        <v>2174.31</v>
      </c>
      <c r="I11" s="29"/>
      <c r="J11" s="81"/>
      <c r="K11" s="81"/>
      <c r="L11" s="206"/>
    </row>
    <row r="12" spans="1:12" ht="55.5" customHeight="1" x14ac:dyDescent="0.25">
      <c r="A12" s="72">
        <v>2</v>
      </c>
      <c r="B12" s="79" t="s">
        <v>105</v>
      </c>
      <c r="C12" s="72" t="s">
        <v>106</v>
      </c>
      <c r="D12" s="72">
        <v>0</v>
      </c>
      <c r="E12" s="72"/>
      <c r="F12" s="72"/>
      <c r="G12" s="72">
        <v>7.23</v>
      </c>
      <c r="H12" s="73">
        <v>0.61</v>
      </c>
      <c r="I12" s="43"/>
      <c r="J12" s="80"/>
      <c r="K12" s="80" t="e">
        <f t="shared" ref="K12" si="1">K13/K14</f>
        <v>#DIV/0!</v>
      </c>
      <c r="L12" s="206"/>
    </row>
    <row r="13" spans="1:12" ht="32.25" customHeight="1" x14ac:dyDescent="0.25">
      <c r="A13" s="72" t="s">
        <v>65</v>
      </c>
      <c r="B13" s="79" t="s">
        <v>193</v>
      </c>
      <c r="C13" s="72" t="s">
        <v>117</v>
      </c>
      <c r="D13" s="82">
        <v>0</v>
      </c>
      <c r="E13" s="73"/>
      <c r="F13" s="73"/>
      <c r="G13" s="73"/>
      <c r="H13" s="105">
        <v>224</v>
      </c>
      <c r="I13" s="29"/>
      <c r="J13" s="81"/>
      <c r="K13" s="81"/>
      <c r="L13" s="206"/>
    </row>
    <row r="14" spans="1:12" ht="21" customHeight="1" x14ac:dyDescent="0.25">
      <c r="A14" s="72" t="s">
        <v>66</v>
      </c>
      <c r="B14" s="79" t="s">
        <v>118</v>
      </c>
      <c r="C14" s="72" t="s">
        <v>119</v>
      </c>
      <c r="D14" s="72">
        <v>367.04199999999997</v>
      </c>
      <c r="E14" s="72"/>
      <c r="F14" s="72"/>
      <c r="G14" s="72">
        <v>189.88</v>
      </c>
      <c r="H14" s="111">
        <v>367.78800000000001</v>
      </c>
      <c r="I14" s="29"/>
      <c r="J14" s="81"/>
      <c r="K14" s="81"/>
      <c r="L14" s="206"/>
    </row>
    <row r="15" spans="1:12" ht="78" customHeight="1" x14ac:dyDescent="0.25">
      <c r="A15" s="72">
        <v>3</v>
      </c>
      <c r="B15" s="79" t="s">
        <v>107</v>
      </c>
      <c r="C15" s="72" t="s">
        <v>31</v>
      </c>
      <c r="D15" s="72">
        <v>0</v>
      </c>
      <c r="E15" s="83"/>
      <c r="F15" s="83"/>
      <c r="G15" s="83">
        <v>0</v>
      </c>
      <c r="H15" s="82">
        <v>0</v>
      </c>
      <c r="I15" s="43"/>
      <c r="J15" s="80"/>
      <c r="K15" s="80" t="e">
        <f t="shared" ref="K15" si="2">K16/K17*100</f>
        <v>#DIV/0!</v>
      </c>
      <c r="L15" s="206"/>
    </row>
    <row r="16" spans="1:12" ht="48" customHeight="1" x14ac:dyDescent="0.25">
      <c r="A16" s="72" t="s">
        <v>129</v>
      </c>
      <c r="B16" s="79" t="s">
        <v>135</v>
      </c>
      <c r="C16" s="72" t="s">
        <v>117</v>
      </c>
      <c r="D16" s="72">
        <v>0</v>
      </c>
      <c r="E16" s="72"/>
      <c r="F16" s="72"/>
      <c r="G16" s="72"/>
      <c r="H16" s="72">
        <v>0</v>
      </c>
      <c r="I16" s="29"/>
      <c r="J16" s="81"/>
      <c r="K16" s="81"/>
      <c r="L16" s="206"/>
    </row>
    <row r="17" spans="1:12" ht="63.75" customHeight="1" x14ac:dyDescent="0.25">
      <c r="A17" s="72" t="s">
        <v>130</v>
      </c>
      <c r="B17" s="79" t="s">
        <v>126</v>
      </c>
      <c r="C17" s="72" t="s">
        <v>117</v>
      </c>
      <c r="D17" s="72">
        <v>480</v>
      </c>
      <c r="E17" s="72"/>
      <c r="F17" s="72"/>
      <c r="G17" s="72"/>
      <c r="H17" s="72">
        <v>239</v>
      </c>
      <c r="I17" s="29"/>
      <c r="J17" s="81"/>
      <c r="K17" s="81"/>
      <c r="L17" s="206"/>
    </row>
    <row r="18" spans="1:12" ht="71.25" customHeight="1" x14ac:dyDescent="0.25">
      <c r="A18" s="72">
        <v>4</v>
      </c>
      <c r="B18" s="79" t="s">
        <v>108</v>
      </c>
      <c r="C18" s="72" t="s">
        <v>31</v>
      </c>
      <c r="D18" s="72">
        <v>0</v>
      </c>
      <c r="E18" s="72"/>
      <c r="F18" s="72"/>
      <c r="G18" s="72">
        <v>0</v>
      </c>
      <c r="H18" s="82">
        <v>0</v>
      </c>
      <c r="I18" s="43"/>
      <c r="J18" s="80"/>
      <c r="K18" s="80" t="e">
        <f t="shared" ref="K18" si="3">K19/K20*100</f>
        <v>#DIV/0!</v>
      </c>
      <c r="L18" s="206"/>
    </row>
    <row r="19" spans="1:12" ht="64.5" customHeight="1" x14ac:dyDescent="0.25">
      <c r="A19" s="72" t="s">
        <v>128</v>
      </c>
      <c r="B19" s="79" t="s">
        <v>125</v>
      </c>
      <c r="C19" s="72" t="s">
        <v>117</v>
      </c>
      <c r="D19" s="72">
        <v>0</v>
      </c>
      <c r="E19" s="72"/>
      <c r="F19" s="72"/>
      <c r="G19" s="72"/>
      <c r="H19" s="72">
        <v>0</v>
      </c>
      <c r="I19" s="29"/>
      <c r="J19" s="81"/>
      <c r="K19" s="81"/>
      <c r="L19" s="206"/>
    </row>
    <row r="20" spans="1:12" ht="27" customHeight="1" x14ac:dyDescent="0.25">
      <c r="A20" s="72" t="s">
        <v>127</v>
      </c>
      <c r="B20" s="79" t="s">
        <v>126</v>
      </c>
      <c r="C20" s="72" t="s">
        <v>117</v>
      </c>
      <c r="D20" s="72">
        <v>1560</v>
      </c>
      <c r="E20" s="72"/>
      <c r="F20" s="72"/>
      <c r="G20" s="72"/>
      <c r="H20" s="72">
        <v>823</v>
      </c>
      <c r="I20" s="29"/>
      <c r="J20" s="81"/>
      <c r="K20" s="81"/>
      <c r="L20" s="206"/>
    </row>
    <row r="21" spans="1:12" ht="38.25" customHeight="1" x14ac:dyDescent="0.25">
      <c r="A21" s="72">
        <v>5</v>
      </c>
      <c r="B21" s="79" t="s">
        <v>103</v>
      </c>
      <c r="C21" s="72" t="s">
        <v>104</v>
      </c>
      <c r="D21" s="72">
        <v>31.94</v>
      </c>
      <c r="E21" s="72"/>
      <c r="F21" s="72"/>
      <c r="G21" s="72">
        <v>36.979999999999997</v>
      </c>
      <c r="H21" s="73">
        <v>29.65</v>
      </c>
      <c r="I21" s="73"/>
      <c r="J21" s="80"/>
      <c r="K21" s="80" t="e">
        <f t="shared" ref="K21" si="4">K22/K23*100</f>
        <v>#DIV/0!</v>
      </c>
      <c r="L21" s="206"/>
    </row>
    <row r="22" spans="1:12" x14ac:dyDescent="0.25">
      <c r="A22" s="72" t="s">
        <v>123</v>
      </c>
      <c r="B22" s="79" t="s">
        <v>120</v>
      </c>
      <c r="C22" s="72" t="s">
        <v>121</v>
      </c>
      <c r="D22" s="120">
        <v>1275.68</v>
      </c>
      <c r="E22" s="72"/>
      <c r="F22" s="72"/>
      <c r="G22" s="72">
        <v>3074.19</v>
      </c>
      <c r="H22" s="105">
        <v>644.78</v>
      </c>
      <c r="I22" s="29"/>
      <c r="J22" s="81"/>
      <c r="K22" s="81"/>
      <c r="L22" s="206"/>
    </row>
    <row r="23" spans="1:12" ht="30" customHeight="1" x14ac:dyDescent="0.25">
      <c r="A23" s="72" t="s">
        <v>124</v>
      </c>
      <c r="B23" s="79" t="s">
        <v>122</v>
      </c>
      <c r="C23" s="72" t="s">
        <v>121</v>
      </c>
      <c r="D23" s="120">
        <v>3993.99</v>
      </c>
      <c r="E23" s="73"/>
      <c r="F23" s="73"/>
      <c r="G23" s="73">
        <v>8312.9733958849592</v>
      </c>
      <c r="H23" s="105">
        <v>1529.53</v>
      </c>
      <c r="I23" s="29"/>
      <c r="J23" s="81"/>
      <c r="K23" s="81"/>
      <c r="L23" s="207"/>
    </row>
    <row r="25" spans="1:12" ht="15.75" x14ac:dyDescent="0.25">
      <c r="A25" s="14" t="s">
        <v>463</v>
      </c>
      <c r="B25" s="131" t="s">
        <v>464</v>
      </c>
      <c r="C25" s="137" t="s">
        <v>465</v>
      </c>
      <c r="D25" s="137"/>
      <c r="E25" s="84"/>
      <c r="F25" s="84"/>
    </row>
    <row r="26" spans="1:12" ht="15.75" x14ac:dyDescent="0.25">
      <c r="B26" s="21"/>
      <c r="C26" s="48"/>
      <c r="D26" s="48"/>
    </row>
    <row r="27" spans="1:12" ht="15.75" x14ac:dyDescent="0.25">
      <c r="B27" s="57"/>
      <c r="C27" s="21"/>
      <c r="D27" s="48"/>
    </row>
    <row r="28" spans="1:12" ht="15.75" x14ac:dyDescent="0.25">
      <c r="B28" s="57"/>
      <c r="C28" s="21"/>
      <c r="D28" s="48"/>
    </row>
  </sheetData>
  <sheetProtection formatCells="0" formatColumns="0" formatRows="0" insertColumns="0" insertRows="0" insertHyperlinks="0" deleteColumns="0" deleteRows="0" sort="0" autoFilter="0" pivotTables="0"/>
  <protectedRanges>
    <protectedRange sqref="H9:L23" name="Диапазон1"/>
  </protectedRanges>
  <mergeCells count="12">
    <mergeCell ref="C25:D25"/>
    <mergeCell ref="A5:A7"/>
    <mergeCell ref="A3:L3"/>
    <mergeCell ref="D5:G5"/>
    <mergeCell ref="D6:G6"/>
    <mergeCell ref="L9:L23"/>
    <mergeCell ref="J1:L1"/>
    <mergeCell ref="L5:L7"/>
    <mergeCell ref="H6:K6"/>
    <mergeCell ref="B5:B7"/>
    <mergeCell ref="C5:C7"/>
    <mergeCell ref="H5:K5"/>
  </mergeCells>
  <pageMargins left="0.78740157480314965" right="0.59055118110236227" top="0.59055118110236227" bottom="0.59055118110236227" header="0" footer="0"/>
  <pageSetup paperSize="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view="pageBreakPreview" zoomScale="60" zoomScaleNormal="80" workbookViewId="0">
      <pane xSplit="1" ySplit="6" topLeftCell="B13" activePane="bottomRight" state="frozen"/>
      <selection pane="topRight" activeCell="B1" sqref="B1"/>
      <selection pane="bottomLeft" activeCell="A7" sqref="A7"/>
      <selection pane="bottomRight" activeCell="C4" sqref="C4:C5"/>
    </sheetView>
  </sheetViews>
  <sheetFormatPr defaultRowHeight="15.75" x14ac:dyDescent="0.25"/>
  <cols>
    <col min="1" max="1" width="6.7109375" style="5" customWidth="1"/>
    <col min="2" max="2" width="15.85546875" style="5" customWidth="1"/>
    <col min="3" max="3" width="22" style="5" customWidth="1"/>
    <col min="4" max="4" width="16.7109375" style="5" customWidth="1"/>
    <col min="5" max="5" width="13.7109375" style="5" customWidth="1"/>
    <col min="6" max="6" width="20.85546875" style="5" customWidth="1"/>
    <col min="7" max="7" width="22.42578125" style="5" customWidth="1"/>
    <col min="8" max="8" width="19.5703125" style="5" customWidth="1"/>
    <col min="9" max="9" width="17.42578125" style="5" customWidth="1"/>
    <col min="10" max="10" width="16.42578125" style="5" customWidth="1"/>
    <col min="11" max="11" width="18.140625" style="5" customWidth="1"/>
    <col min="12" max="12" width="16.140625" style="5" customWidth="1"/>
    <col min="13" max="13" width="18.140625" style="5" customWidth="1"/>
    <col min="14" max="14" width="18.140625" style="126" customWidth="1"/>
    <col min="15" max="15" width="14.85546875" style="5" customWidth="1"/>
    <col min="16" max="16" width="15.42578125" style="5" customWidth="1"/>
    <col min="17" max="17" width="21.5703125" style="5" customWidth="1"/>
    <col min="18" max="18" width="16.28515625" style="5" customWidth="1"/>
    <col min="19" max="19" width="16.7109375" style="5" customWidth="1"/>
    <col min="20" max="20" width="19.5703125" style="5" customWidth="1"/>
    <col min="21" max="21" width="11.7109375" style="5" bestFit="1" customWidth="1"/>
    <col min="22" max="16384" width="9.140625" style="5"/>
  </cols>
  <sheetData>
    <row r="1" spans="1:19" ht="17.25" customHeight="1" x14ac:dyDescent="0.25">
      <c r="F1" s="11"/>
      <c r="O1" s="21"/>
      <c r="P1" s="21"/>
      <c r="Q1" s="21"/>
      <c r="R1" s="137" t="s">
        <v>149</v>
      </c>
      <c r="S1" s="137"/>
    </row>
    <row r="2" spans="1:19" ht="26.25" customHeight="1" x14ac:dyDescent="0.25">
      <c r="A2" s="211" t="s">
        <v>273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</row>
    <row r="3" spans="1:19" ht="34.5" customHeight="1" x14ac:dyDescent="0.25">
      <c r="A3" s="182" t="s">
        <v>8</v>
      </c>
      <c r="B3" s="182" t="s">
        <v>466</v>
      </c>
      <c r="C3" s="182"/>
      <c r="D3" s="182"/>
      <c r="E3" s="182" t="s">
        <v>41</v>
      </c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 t="s">
        <v>43</v>
      </c>
      <c r="Q3" s="182"/>
      <c r="R3" s="182"/>
      <c r="S3" s="182"/>
    </row>
    <row r="4" spans="1:19" ht="42.75" customHeight="1" x14ac:dyDescent="0.25">
      <c r="A4" s="182"/>
      <c r="B4" s="182" t="s">
        <v>35</v>
      </c>
      <c r="C4" s="182" t="s">
        <v>36</v>
      </c>
      <c r="D4" s="142" t="s">
        <v>315</v>
      </c>
      <c r="E4" s="182" t="s">
        <v>37</v>
      </c>
      <c r="F4" s="182" t="s">
        <v>38</v>
      </c>
      <c r="G4" s="182"/>
      <c r="H4" s="182" t="s">
        <v>42</v>
      </c>
      <c r="I4" s="214" t="s">
        <v>109</v>
      </c>
      <c r="J4" s="214" t="s">
        <v>112</v>
      </c>
      <c r="K4" s="214" t="s">
        <v>317</v>
      </c>
      <c r="L4" s="142" t="s">
        <v>315</v>
      </c>
      <c r="M4" s="212" t="s">
        <v>166</v>
      </c>
      <c r="N4" s="212" t="s">
        <v>318</v>
      </c>
      <c r="O4" s="182" t="s">
        <v>111</v>
      </c>
      <c r="P4" s="182" t="s">
        <v>44</v>
      </c>
      <c r="Q4" s="182" t="s">
        <v>116</v>
      </c>
      <c r="R4" s="182" t="s">
        <v>45</v>
      </c>
      <c r="S4" s="182" t="s">
        <v>113</v>
      </c>
    </row>
    <row r="5" spans="1:19" ht="101.25" customHeight="1" x14ac:dyDescent="0.25">
      <c r="A5" s="182"/>
      <c r="B5" s="182"/>
      <c r="C5" s="182"/>
      <c r="D5" s="142"/>
      <c r="E5" s="182"/>
      <c r="F5" s="27" t="s">
        <v>40</v>
      </c>
      <c r="G5" s="27" t="s">
        <v>39</v>
      </c>
      <c r="H5" s="182"/>
      <c r="I5" s="215"/>
      <c r="J5" s="215"/>
      <c r="K5" s="215"/>
      <c r="L5" s="142"/>
      <c r="M5" s="213"/>
      <c r="N5" s="213"/>
      <c r="O5" s="182"/>
      <c r="P5" s="182"/>
      <c r="Q5" s="182"/>
      <c r="R5" s="182"/>
      <c r="S5" s="182"/>
    </row>
    <row r="6" spans="1:19" x14ac:dyDescent="0.25">
      <c r="A6" s="208" t="s">
        <v>150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10"/>
    </row>
    <row r="7" spans="1:19" x14ac:dyDescent="0.25">
      <c r="A7" s="94"/>
      <c r="B7" s="209" t="s">
        <v>326</v>
      </c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10"/>
    </row>
    <row r="8" spans="1:19" ht="128.25" customHeight="1" x14ac:dyDescent="0.25">
      <c r="A8" s="27">
        <v>1</v>
      </c>
      <c r="B8" s="27" t="s">
        <v>194</v>
      </c>
      <c r="C8" s="27" t="s">
        <v>200</v>
      </c>
      <c r="D8" s="27">
        <v>0.5</v>
      </c>
      <c r="E8" s="31" t="s">
        <v>155</v>
      </c>
      <c r="F8" s="27" t="s">
        <v>168</v>
      </c>
      <c r="G8" s="27" t="s">
        <v>216</v>
      </c>
      <c r="H8" s="28" t="s">
        <v>212</v>
      </c>
      <c r="I8" s="28">
        <v>13</v>
      </c>
      <c r="J8" s="28">
        <v>1.79</v>
      </c>
      <c r="K8" s="95">
        <f>I8*J8</f>
        <v>23.27</v>
      </c>
      <c r="L8" s="90">
        <v>0.5</v>
      </c>
      <c r="M8" s="7" t="s">
        <v>167</v>
      </c>
      <c r="N8" s="43">
        <f>L8*M8/1000</f>
        <v>3.165</v>
      </c>
      <c r="O8" s="95">
        <f>K8+N8</f>
        <v>26.434999999999999</v>
      </c>
      <c r="P8" s="28" t="s">
        <v>284</v>
      </c>
      <c r="Q8" s="43">
        <f>O8</f>
        <v>26.434999999999999</v>
      </c>
      <c r="R8" s="27" t="s">
        <v>154</v>
      </c>
      <c r="S8" s="32" t="s">
        <v>154</v>
      </c>
    </row>
    <row r="9" spans="1:19" ht="141" customHeight="1" x14ac:dyDescent="0.25">
      <c r="A9" s="27">
        <f>A8+1</f>
        <v>2</v>
      </c>
      <c r="B9" s="85" t="s">
        <v>309</v>
      </c>
      <c r="C9" s="27" t="s">
        <v>201</v>
      </c>
      <c r="D9" s="27">
        <v>0.56999999999999995</v>
      </c>
      <c r="E9" s="31" t="s">
        <v>156</v>
      </c>
      <c r="F9" s="27" t="s">
        <v>168</v>
      </c>
      <c r="G9" s="30" t="s">
        <v>216</v>
      </c>
      <c r="H9" s="28" t="s">
        <v>213</v>
      </c>
      <c r="I9" s="28">
        <v>20</v>
      </c>
      <c r="J9" s="28">
        <v>1.8</v>
      </c>
      <c r="K9" s="95">
        <f t="shared" ref="K9:K32" si="0">I9*J9</f>
        <v>36</v>
      </c>
      <c r="L9" s="90">
        <v>0.56999999999999995</v>
      </c>
      <c r="M9" s="7" t="s">
        <v>167</v>
      </c>
      <c r="N9" s="43">
        <f t="shared" ref="N9:N16" si="1">L9*M9/1000</f>
        <v>3.6080999999999999</v>
      </c>
      <c r="O9" s="95">
        <f t="shared" ref="O9:O16" si="2">K9+N9</f>
        <v>39.6081</v>
      </c>
      <c r="P9" s="28" t="s">
        <v>285</v>
      </c>
      <c r="Q9" s="43">
        <f t="shared" ref="Q9:Q16" si="3">O9</f>
        <v>39.6081</v>
      </c>
      <c r="R9" s="32" t="s">
        <v>154</v>
      </c>
      <c r="S9" s="32" t="s">
        <v>154</v>
      </c>
    </row>
    <row r="10" spans="1:19" ht="132.75" customHeight="1" x14ac:dyDescent="0.25">
      <c r="A10" s="91">
        <f t="shared" ref="A10:A16" si="4">A9+1</f>
        <v>3</v>
      </c>
      <c r="B10" s="27" t="s">
        <v>195</v>
      </c>
      <c r="C10" s="27" t="s">
        <v>202</v>
      </c>
      <c r="D10" s="27">
        <v>1.6</v>
      </c>
      <c r="E10" s="31" t="s">
        <v>157</v>
      </c>
      <c r="F10" s="27" t="s">
        <v>168</v>
      </c>
      <c r="G10" s="30" t="s">
        <v>216</v>
      </c>
      <c r="H10" s="28" t="s">
        <v>207</v>
      </c>
      <c r="I10" s="28">
        <v>22</v>
      </c>
      <c r="J10" s="28">
        <v>1.84</v>
      </c>
      <c r="K10" s="95">
        <f t="shared" si="0"/>
        <v>40.480000000000004</v>
      </c>
      <c r="L10" s="90">
        <v>1.6</v>
      </c>
      <c r="M10" s="7" t="s">
        <v>167</v>
      </c>
      <c r="N10" s="43">
        <f t="shared" si="1"/>
        <v>10.128</v>
      </c>
      <c r="O10" s="95">
        <f t="shared" si="2"/>
        <v>50.608000000000004</v>
      </c>
      <c r="P10" s="28" t="s">
        <v>292</v>
      </c>
      <c r="Q10" s="43">
        <f t="shared" si="3"/>
        <v>50.608000000000004</v>
      </c>
      <c r="R10" s="32" t="s">
        <v>154</v>
      </c>
      <c r="S10" s="32" t="s">
        <v>154</v>
      </c>
    </row>
    <row r="11" spans="1:19" ht="128.25" customHeight="1" x14ac:dyDescent="0.25">
      <c r="A11" s="91">
        <f t="shared" si="4"/>
        <v>4</v>
      </c>
      <c r="B11" s="27" t="s">
        <v>196</v>
      </c>
      <c r="C11" s="27" t="s">
        <v>203</v>
      </c>
      <c r="D11" s="27">
        <v>0.91200000000000003</v>
      </c>
      <c r="E11" s="31" t="s">
        <v>158</v>
      </c>
      <c r="F11" s="27" t="s">
        <v>168</v>
      </c>
      <c r="G11" s="30" t="s">
        <v>216</v>
      </c>
      <c r="H11" s="28" t="s">
        <v>208</v>
      </c>
      <c r="I11" s="28">
        <v>8</v>
      </c>
      <c r="J11" s="28">
        <v>1.79</v>
      </c>
      <c r="K11" s="95">
        <f t="shared" si="0"/>
        <v>14.32</v>
      </c>
      <c r="L11" s="90">
        <v>0.91200000000000003</v>
      </c>
      <c r="M11" s="7" t="s">
        <v>167</v>
      </c>
      <c r="N11" s="43">
        <f t="shared" si="1"/>
        <v>5.7729600000000003</v>
      </c>
      <c r="O11" s="95">
        <f t="shared" si="2"/>
        <v>20.092960000000001</v>
      </c>
      <c r="P11" s="28" t="s">
        <v>291</v>
      </c>
      <c r="Q11" s="43">
        <f t="shared" si="3"/>
        <v>20.092960000000001</v>
      </c>
      <c r="R11" s="32" t="s">
        <v>154</v>
      </c>
      <c r="S11" s="32" t="s">
        <v>154</v>
      </c>
    </row>
    <row r="12" spans="1:19" ht="132" customHeight="1" x14ac:dyDescent="0.25">
      <c r="A12" s="91">
        <f t="shared" si="4"/>
        <v>5</v>
      </c>
      <c r="B12" s="85" t="s">
        <v>310</v>
      </c>
      <c r="C12" s="27" t="s">
        <v>204</v>
      </c>
      <c r="D12" s="27">
        <v>0.52</v>
      </c>
      <c r="E12" s="31" t="s">
        <v>159</v>
      </c>
      <c r="F12" s="27" t="s">
        <v>168</v>
      </c>
      <c r="G12" s="30" t="s">
        <v>216</v>
      </c>
      <c r="H12" s="28" t="s">
        <v>209</v>
      </c>
      <c r="I12" s="28">
        <v>2</v>
      </c>
      <c r="J12" s="28">
        <v>1.79</v>
      </c>
      <c r="K12" s="95">
        <f t="shared" si="0"/>
        <v>3.58</v>
      </c>
      <c r="L12" s="90">
        <v>0.52</v>
      </c>
      <c r="M12" s="7" t="s">
        <v>167</v>
      </c>
      <c r="N12" s="43">
        <f t="shared" si="1"/>
        <v>3.2915999999999999</v>
      </c>
      <c r="O12" s="95">
        <f t="shared" si="2"/>
        <v>6.8715999999999999</v>
      </c>
      <c r="P12" s="28" t="s">
        <v>290</v>
      </c>
      <c r="Q12" s="43">
        <f t="shared" si="3"/>
        <v>6.8715999999999999</v>
      </c>
      <c r="R12" s="32" t="s">
        <v>154</v>
      </c>
      <c r="S12" s="32" t="s">
        <v>154</v>
      </c>
    </row>
    <row r="13" spans="1:19" ht="146.25" customHeight="1" x14ac:dyDescent="0.25">
      <c r="A13" s="91">
        <f t="shared" si="4"/>
        <v>6</v>
      </c>
      <c r="B13" s="27" t="s">
        <v>197</v>
      </c>
      <c r="C13" s="27" t="s">
        <v>205</v>
      </c>
      <c r="D13" s="27">
        <v>0.76</v>
      </c>
      <c r="E13" s="31" t="s">
        <v>160</v>
      </c>
      <c r="F13" s="27" t="s">
        <v>168</v>
      </c>
      <c r="G13" s="30" t="s">
        <v>216</v>
      </c>
      <c r="H13" s="28" t="s">
        <v>214</v>
      </c>
      <c r="I13" s="28">
        <v>15</v>
      </c>
      <c r="J13" s="28">
        <v>1.79</v>
      </c>
      <c r="K13" s="95">
        <f t="shared" si="0"/>
        <v>26.85</v>
      </c>
      <c r="L13" s="90">
        <v>0.76</v>
      </c>
      <c r="M13" s="7" t="s">
        <v>167</v>
      </c>
      <c r="N13" s="43">
        <f t="shared" si="1"/>
        <v>4.8108000000000004</v>
      </c>
      <c r="O13" s="95">
        <f t="shared" si="2"/>
        <v>31.660800000000002</v>
      </c>
      <c r="P13" s="28" t="s">
        <v>289</v>
      </c>
      <c r="Q13" s="43">
        <f t="shared" si="3"/>
        <v>31.660800000000002</v>
      </c>
      <c r="R13" s="32" t="s">
        <v>154</v>
      </c>
      <c r="S13" s="32" t="s">
        <v>154</v>
      </c>
    </row>
    <row r="14" spans="1:19" ht="134.25" customHeight="1" x14ac:dyDescent="0.25">
      <c r="A14" s="91">
        <f t="shared" si="4"/>
        <v>7</v>
      </c>
      <c r="B14" s="27" t="s">
        <v>316</v>
      </c>
      <c r="C14" s="27" t="s">
        <v>164</v>
      </c>
      <c r="D14" s="27">
        <v>0.89100000000000001</v>
      </c>
      <c r="E14" s="31" t="s">
        <v>161</v>
      </c>
      <c r="F14" s="27" t="s">
        <v>168</v>
      </c>
      <c r="G14" s="30" t="s">
        <v>216</v>
      </c>
      <c r="H14" s="28" t="s">
        <v>210</v>
      </c>
      <c r="I14" s="28">
        <v>5.6</v>
      </c>
      <c r="J14" s="28">
        <v>1.8</v>
      </c>
      <c r="K14" s="95">
        <f t="shared" si="0"/>
        <v>10.08</v>
      </c>
      <c r="L14" s="90">
        <v>0.89100000000000001</v>
      </c>
      <c r="M14" s="7" t="s">
        <v>167</v>
      </c>
      <c r="N14" s="43">
        <f>L14*M14/1000</f>
        <v>5.6400299999999994</v>
      </c>
      <c r="O14" s="95">
        <f t="shared" si="2"/>
        <v>15.72003</v>
      </c>
      <c r="P14" s="28" t="s">
        <v>288</v>
      </c>
      <c r="Q14" s="43">
        <f t="shared" si="3"/>
        <v>15.72003</v>
      </c>
      <c r="R14" s="32" t="s">
        <v>154</v>
      </c>
      <c r="S14" s="32" t="s">
        <v>154</v>
      </c>
    </row>
    <row r="15" spans="1:19" ht="134.25" customHeight="1" x14ac:dyDescent="0.25">
      <c r="A15" s="91">
        <f t="shared" si="4"/>
        <v>8</v>
      </c>
      <c r="B15" s="27" t="s">
        <v>198</v>
      </c>
      <c r="C15" s="27" t="s">
        <v>206</v>
      </c>
      <c r="D15" s="27">
        <v>0.5</v>
      </c>
      <c r="E15" s="31" t="s">
        <v>162</v>
      </c>
      <c r="F15" s="27" t="s">
        <v>168</v>
      </c>
      <c r="G15" s="30" t="s">
        <v>216</v>
      </c>
      <c r="H15" s="28" t="s">
        <v>215</v>
      </c>
      <c r="I15" s="28">
        <v>6.5</v>
      </c>
      <c r="J15" s="28">
        <v>1.79</v>
      </c>
      <c r="K15" s="95">
        <f t="shared" si="0"/>
        <v>11.635</v>
      </c>
      <c r="L15" s="90">
        <v>0.5</v>
      </c>
      <c r="M15" s="7" t="s">
        <v>167</v>
      </c>
      <c r="N15" s="43">
        <f t="shared" si="1"/>
        <v>3.165</v>
      </c>
      <c r="O15" s="95">
        <f t="shared" si="2"/>
        <v>14.8</v>
      </c>
      <c r="P15" s="28" t="s">
        <v>287</v>
      </c>
      <c r="Q15" s="43">
        <f t="shared" si="3"/>
        <v>14.8</v>
      </c>
      <c r="R15" s="32" t="s">
        <v>154</v>
      </c>
      <c r="S15" s="32" t="s">
        <v>154</v>
      </c>
    </row>
    <row r="16" spans="1:19" ht="138.75" customHeight="1" x14ac:dyDescent="0.25">
      <c r="A16" s="91">
        <f t="shared" si="4"/>
        <v>9</v>
      </c>
      <c r="B16" s="27" t="s">
        <v>199</v>
      </c>
      <c r="C16" s="27" t="s">
        <v>165</v>
      </c>
      <c r="D16" s="27">
        <v>0.5</v>
      </c>
      <c r="E16" s="31" t="s">
        <v>163</v>
      </c>
      <c r="F16" s="27" t="s">
        <v>168</v>
      </c>
      <c r="G16" s="30" t="s">
        <v>216</v>
      </c>
      <c r="H16" s="28" t="s">
        <v>211</v>
      </c>
      <c r="I16" s="28">
        <v>3.5</v>
      </c>
      <c r="J16" s="28">
        <v>1.79</v>
      </c>
      <c r="K16" s="95">
        <f t="shared" si="0"/>
        <v>6.2650000000000006</v>
      </c>
      <c r="L16" s="90">
        <v>0.5</v>
      </c>
      <c r="M16" s="7" t="s">
        <v>167</v>
      </c>
      <c r="N16" s="43">
        <f t="shared" si="1"/>
        <v>3.165</v>
      </c>
      <c r="O16" s="95">
        <f t="shared" si="2"/>
        <v>9.43</v>
      </c>
      <c r="P16" s="28" t="s">
        <v>286</v>
      </c>
      <c r="Q16" s="43">
        <f t="shared" si="3"/>
        <v>9.43</v>
      </c>
      <c r="R16" s="32" t="s">
        <v>154</v>
      </c>
      <c r="S16" s="32" t="s">
        <v>154</v>
      </c>
    </row>
    <row r="17" spans="1:19" ht="42.75" customHeight="1" x14ac:dyDescent="0.25">
      <c r="A17" s="98"/>
      <c r="B17" s="134" t="s">
        <v>386</v>
      </c>
      <c r="C17" s="97"/>
      <c r="D17" s="97"/>
      <c r="E17" s="106"/>
      <c r="F17" s="97"/>
      <c r="G17" s="97"/>
      <c r="H17" s="107"/>
      <c r="I17" s="107"/>
      <c r="J17" s="107"/>
      <c r="K17" s="108">
        <f>SUM(K8:K16)</f>
        <v>172.48000000000002</v>
      </c>
      <c r="L17" s="108">
        <f>SUM(L8:L16)</f>
        <v>6.7530000000000001</v>
      </c>
      <c r="M17" s="109"/>
      <c r="N17" s="127">
        <f t="shared" ref="N17:O17" si="5">SUM(N8:N16)</f>
        <v>42.746489999999994</v>
      </c>
      <c r="O17" s="108">
        <f t="shared" si="5"/>
        <v>215.22649000000001</v>
      </c>
      <c r="P17" s="98"/>
      <c r="Q17" s="108">
        <f>SUM(Q8:Q16)</f>
        <v>215.22649000000001</v>
      </c>
      <c r="R17" s="97"/>
      <c r="S17" s="97"/>
    </row>
    <row r="18" spans="1:19" ht="25.5" customHeight="1" x14ac:dyDescent="0.25">
      <c r="A18" s="91"/>
      <c r="B18" s="209" t="s">
        <v>327</v>
      </c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10"/>
    </row>
    <row r="19" spans="1:19" ht="142.5" customHeight="1" x14ac:dyDescent="0.25">
      <c r="A19" s="91">
        <f>A16+1</f>
        <v>10</v>
      </c>
      <c r="B19" s="91" t="s">
        <v>329</v>
      </c>
      <c r="C19" s="114" t="s">
        <v>328</v>
      </c>
      <c r="D19" s="92">
        <v>0.60799999999999998</v>
      </c>
      <c r="E19" s="31" t="s">
        <v>330</v>
      </c>
      <c r="F19" s="91" t="s">
        <v>168</v>
      </c>
      <c r="G19" s="98" t="s">
        <v>216</v>
      </c>
      <c r="H19" s="28" t="s">
        <v>340</v>
      </c>
      <c r="I19" s="28">
        <v>2.5</v>
      </c>
      <c r="J19" s="28">
        <v>1.8</v>
      </c>
      <c r="K19" s="95">
        <f t="shared" si="0"/>
        <v>4.5</v>
      </c>
      <c r="L19" s="92">
        <f>D19</f>
        <v>0.60799999999999998</v>
      </c>
      <c r="M19" s="7" t="s">
        <v>167</v>
      </c>
      <c r="N19" s="43">
        <f t="shared" ref="N19" si="6">L19*M19/1000</f>
        <v>3.8486400000000001</v>
      </c>
      <c r="O19" s="95">
        <f t="shared" ref="O19" si="7">K19+N19</f>
        <v>8.3486399999999996</v>
      </c>
      <c r="P19" s="28" t="s">
        <v>331</v>
      </c>
      <c r="Q19" s="43">
        <f>O19</f>
        <v>8.3486399999999996</v>
      </c>
      <c r="R19" s="91" t="s">
        <v>154</v>
      </c>
      <c r="S19" s="91" t="s">
        <v>154</v>
      </c>
    </row>
    <row r="20" spans="1:19" ht="141.75" customHeight="1" x14ac:dyDescent="0.25">
      <c r="A20" s="91">
        <f>A19+1</f>
        <v>11</v>
      </c>
      <c r="B20" s="91" t="s">
        <v>333</v>
      </c>
      <c r="C20" s="114" t="s">
        <v>334</v>
      </c>
      <c r="D20" s="91">
        <v>0.76</v>
      </c>
      <c r="E20" s="31" t="s">
        <v>335</v>
      </c>
      <c r="F20" s="91" t="s">
        <v>168</v>
      </c>
      <c r="G20" s="98" t="s">
        <v>216</v>
      </c>
      <c r="H20" s="28" t="s">
        <v>375</v>
      </c>
      <c r="I20" s="28">
        <v>8</v>
      </c>
      <c r="J20" s="28">
        <v>1.79</v>
      </c>
      <c r="K20" s="95">
        <f t="shared" si="0"/>
        <v>14.32</v>
      </c>
      <c r="L20" s="92">
        <f t="shared" ref="L20:L32" si="8">D20</f>
        <v>0.76</v>
      </c>
      <c r="M20" s="7" t="s">
        <v>167</v>
      </c>
      <c r="N20" s="43">
        <f t="shared" ref="N20:N32" si="9">L20*M20/1000</f>
        <v>4.8108000000000004</v>
      </c>
      <c r="O20" s="95">
        <f t="shared" ref="O20:O32" si="10">K20+N20</f>
        <v>19.130800000000001</v>
      </c>
      <c r="P20" s="28" t="s">
        <v>336</v>
      </c>
      <c r="Q20" s="43">
        <f t="shared" ref="Q20:Q32" si="11">O20</f>
        <v>19.130800000000001</v>
      </c>
      <c r="R20" s="91" t="s">
        <v>154</v>
      </c>
      <c r="S20" s="91" t="s">
        <v>154</v>
      </c>
    </row>
    <row r="21" spans="1:19" ht="138" customHeight="1" x14ac:dyDescent="0.25">
      <c r="A21" s="91">
        <f>A20+1</f>
        <v>12</v>
      </c>
      <c r="B21" s="91" t="s">
        <v>337</v>
      </c>
      <c r="C21" s="114" t="s">
        <v>338</v>
      </c>
      <c r="D21" s="91">
        <v>0.5</v>
      </c>
      <c r="E21" s="31" t="s">
        <v>339</v>
      </c>
      <c r="F21" s="91" t="s">
        <v>168</v>
      </c>
      <c r="G21" s="98" t="s">
        <v>216</v>
      </c>
      <c r="H21" s="28" t="s">
        <v>340</v>
      </c>
      <c r="I21" s="28">
        <v>2.5</v>
      </c>
      <c r="J21" s="28">
        <v>1.8</v>
      </c>
      <c r="K21" s="95">
        <f t="shared" si="0"/>
        <v>4.5</v>
      </c>
      <c r="L21" s="92">
        <f t="shared" si="8"/>
        <v>0.5</v>
      </c>
      <c r="M21" s="7" t="s">
        <v>167</v>
      </c>
      <c r="N21" s="43">
        <f t="shared" si="9"/>
        <v>3.165</v>
      </c>
      <c r="O21" s="95">
        <f t="shared" si="10"/>
        <v>7.665</v>
      </c>
      <c r="P21" s="28" t="s">
        <v>341</v>
      </c>
      <c r="Q21" s="43">
        <f t="shared" si="11"/>
        <v>7.665</v>
      </c>
      <c r="R21" s="91" t="s">
        <v>154</v>
      </c>
      <c r="S21" s="91" t="s">
        <v>154</v>
      </c>
    </row>
    <row r="22" spans="1:19" ht="73.5" customHeight="1" x14ac:dyDescent="0.25">
      <c r="A22" s="98">
        <f t="shared" ref="A22:A40" si="12">A21+1</f>
        <v>13</v>
      </c>
      <c r="B22" s="214" t="s">
        <v>344</v>
      </c>
      <c r="C22" s="214" t="s">
        <v>343</v>
      </c>
      <c r="D22" s="214">
        <v>0.91200000000000003</v>
      </c>
      <c r="E22" s="217" t="s">
        <v>345</v>
      </c>
      <c r="F22" s="214" t="s">
        <v>168</v>
      </c>
      <c r="G22" s="98" t="s">
        <v>216</v>
      </c>
      <c r="H22" s="219" t="s">
        <v>342</v>
      </c>
      <c r="I22" s="29">
        <v>27.94</v>
      </c>
      <c r="J22" s="29">
        <v>2.1</v>
      </c>
      <c r="K22" s="43">
        <f t="shared" si="0"/>
        <v>58.674000000000007</v>
      </c>
      <c r="L22" s="221">
        <f t="shared" si="8"/>
        <v>0.91200000000000003</v>
      </c>
      <c r="M22" s="223" t="s">
        <v>167</v>
      </c>
      <c r="N22" s="225">
        <f t="shared" si="9"/>
        <v>5.7729600000000003</v>
      </c>
      <c r="O22" s="227">
        <f>K22+K23+N22</f>
        <v>91.446960000000004</v>
      </c>
      <c r="P22" s="219" t="s">
        <v>346</v>
      </c>
      <c r="Q22" s="225">
        <f t="shared" si="11"/>
        <v>91.446960000000004</v>
      </c>
      <c r="R22" s="214" t="s">
        <v>154</v>
      </c>
      <c r="S22" s="214" t="s">
        <v>154</v>
      </c>
    </row>
    <row r="23" spans="1:19" ht="74.25" customHeight="1" x14ac:dyDescent="0.25">
      <c r="A23" s="98">
        <f t="shared" si="12"/>
        <v>14</v>
      </c>
      <c r="B23" s="215"/>
      <c r="C23" s="215"/>
      <c r="D23" s="215"/>
      <c r="E23" s="218"/>
      <c r="F23" s="215"/>
      <c r="G23" s="98" t="s">
        <v>216</v>
      </c>
      <c r="H23" s="220"/>
      <c r="I23" s="29">
        <v>15</v>
      </c>
      <c r="J23" s="29">
        <v>1.8</v>
      </c>
      <c r="K23" s="43">
        <f t="shared" si="0"/>
        <v>27</v>
      </c>
      <c r="L23" s="222"/>
      <c r="M23" s="224"/>
      <c r="N23" s="226"/>
      <c r="O23" s="228"/>
      <c r="P23" s="220"/>
      <c r="Q23" s="226"/>
      <c r="R23" s="215"/>
      <c r="S23" s="215"/>
    </row>
    <row r="24" spans="1:19" ht="138.75" customHeight="1" x14ac:dyDescent="0.25">
      <c r="A24" s="98">
        <f t="shared" si="12"/>
        <v>15</v>
      </c>
      <c r="B24" s="91" t="s">
        <v>348</v>
      </c>
      <c r="C24" s="114" t="s">
        <v>347</v>
      </c>
      <c r="D24" s="91">
        <v>0.91200000000000003</v>
      </c>
      <c r="E24" s="31" t="s">
        <v>349</v>
      </c>
      <c r="F24" s="91" t="s">
        <v>168</v>
      </c>
      <c r="G24" s="98" t="s">
        <v>216</v>
      </c>
      <c r="H24" s="28" t="s">
        <v>350</v>
      </c>
      <c r="I24" s="28">
        <v>3</v>
      </c>
      <c r="J24" s="28">
        <v>1.79</v>
      </c>
      <c r="K24" s="95">
        <f t="shared" si="0"/>
        <v>5.37</v>
      </c>
      <c r="L24" s="92">
        <f t="shared" si="8"/>
        <v>0.91200000000000003</v>
      </c>
      <c r="M24" s="7" t="s">
        <v>167</v>
      </c>
      <c r="N24" s="43">
        <f t="shared" si="9"/>
        <v>5.7729600000000003</v>
      </c>
      <c r="O24" s="95">
        <f t="shared" si="10"/>
        <v>11.14296</v>
      </c>
      <c r="P24" s="28" t="s">
        <v>351</v>
      </c>
      <c r="Q24" s="43">
        <f t="shared" si="11"/>
        <v>11.14296</v>
      </c>
      <c r="R24" s="91" t="s">
        <v>154</v>
      </c>
      <c r="S24" s="91" t="s">
        <v>154</v>
      </c>
    </row>
    <row r="25" spans="1:19" ht="138" customHeight="1" x14ac:dyDescent="0.25">
      <c r="A25" s="98">
        <f t="shared" si="12"/>
        <v>16</v>
      </c>
      <c r="B25" s="98" t="s">
        <v>352</v>
      </c>
      <c r="C25" s="114" t="s">
        <v>355</v>
      </c>
      <c r="D25" s="91">
        <v>0.91200000000000003</v>
      </c>
      <c r="E25" s="104" t="s">
        <v>353</v>
      </c>
      <c r="F25" s="98" t="s">
        <v>168</v>
      </c>
      <c r="G25" s="98" t="s">
        <v>216</v>
      </c>
      <c r="H25" s="28" t="s">
        <v>354</v>
      </c>
      <c r="I25" s="28">
        <v>9</v>
      </c>
      <c r="J25" s="28">
        <v>1.79</v>
      </c>
      <c r="K25" s="95">
        <f t="shared" si="0"/>
        <v>16.11</v>
      </c>
      <c r="L25" s="92">
        <f t="shared" si="8"/>
        <v>0.91200000000000003</v>
      </c>
      <c r="M25" s="7" t="s">
        <v>167</v>
      </c>
      <c r="N25" s="43">
        <f t="shared" si="9"/>
        <v>5.7729600000000003</v>
      </c>
      <c r="O25" s="95">
        <f t="shared" si="10"/>
        <v>21.882960000000001</v>
      </c>
      <c r="P25" s="28" t="s">
        <v>356</v>
      </c>
      <c r="Q25" s="43">
        <f t="shared" si="11"/>
        <v>21.882960000000001</v>
      </c>
      <c r="R25" s="91" t="s">
        <v>154</v>
      </c>
      <c r="S25" s="91" t="s">
        <v>154</v>
      </c>
    </row>
    <row r="26" spans="1:19" ht="144" customHeight="1" x14ac:dyDescent="0.25">
      <c r="A26" s="98">
        <f t="shared" si="12"/>
        <v>17</v>
      </c>
      <c r="B26" s="98" t="s">
        <v>357</v>
      </c>
      <c r="C26" s="114" t="s">
        <v>359</v>
      </c>
      <c r="D26" s="91">
        <v>0.91200000000000003</v>
      </c>
      <c r="E26" s="104" t="s">
        <v>358</v>
      </c>
      <c r="F26" s="98" t="s">
        <v>168</v>
      </c>
      <c r="G26" s="98" t="s">
        <v>216</v>
      </c>
      <c r="H26" s="28" t="s">
        <v>360</v>
      </c>
      <c r="I26" s="28">
        <v>7.5</v>
      </c>
      <c r="J26" s="28">
        <v>1.79</v>
      </c>
      <c r="K26" s="95">
        <f t="shared" si="0"/>
        <v>13.425000000000001</v>
      </c>
      <c r="L26" s="92">
        <f t="shared" si="8"/>
        <v>0.91200000000000003</v>
      </c>
      <c r="M26" s="7" t="s">
        <v>167</v>
      </c>
      <c r="N26" s="43">
        <f t="shared" si="9"/>
        <v>5.7729600000000003</v>
      </c>
      <c r="O26" s="95">
        <f t="shared" si="10"/>
        <v>19.197960000000002</v>
      </c>
      <c r="P26" s="28" t="s">
        <v>361</v>
      </c>
      <c r="Q26" s="43">
        <f t="shared" si="11"/>
        <v>19.197960000000002</v>
      </c>
      <c r="R26" s="91" t="s">
        <v>154</v>
      </c>
      <c r="S26" s="91" t="s">
        <v>154</v>
      </c>
    </row>
    <row r="27" spans="1:19" ht="129" customHeight="1" x14ac:dyDescent="0.25">
      <c r="A27" s="98">
        <f t="shared" si="12"/>
        <v>18</v>
      </c>
      <c r="B27" s="98" t="s">
        <v>363</v>
      </c>
      <c r="C27" s="114" t="s">
        <v>364</v>
      </c>
      <c r="D27" s="91">
        <v>0.91200000000000003</v>
      </c>
      <c r="E27" s="104" t="s">
        <v>362</v>
      </c>
      <c r="F27" s="98" t="s">
        <v>168</v>
      </c>
      <c r="G27" s="98" t="s">
        <v>216</v>
      </c>
      <c r="H27" s="28" t="s">
        <v>365</v>
      </c>
      <c r="I27" s="28">
        <v>13</v>
      </c>
      <c r="J27" s="28">
        <v>1.8</v>
      </c>
      <c r="K27" s="95">
        <f t="shared" si="0"/>
        <v>23.400000000000002</v>
      </c>
      <c r="L27" s="92">
        <f t="shared" si="8"/>
        <v>0.91200000000000003</v>
      </c>
      <c r="M27" s="7" t="s">
        <v>167</v>
      </c>
      <c r="N27" s="43">
        <f t="shared" si="9"/>
        <v>5.7729600000000003</v>
      </c>
      <c r="O27" s="95">
        <f t="shared" si="10"/>
        <v>29.172960000000003</v>
      </c>
      <c r="P27" s="28" t="s">
        <v>370</v>
      </c>
      <c r="Q27" s="43">
        <f t="shared" si="11"/>
        <v>29.172960000000003</v>
      </c>
      <c r="R27" s="91" t="s">
        <v>154</v>
      </c>
      <c r="S27" s="91" t="s">
        <v>154</v>
      </c>
    </row>
    <row r="28" spans="1:19" ht="129" customHeight="1" x14ac:dyDescent="0.25">
      <c r="A28" s="98">
        <f t="shared" si="12"/>
        <v>19</v>
      </c>
      <c r="B28" s="98" t="s">
        <v>368</v>
      </c>
      <c r="C28" s="114" t="s">
        <v>367</v>
      </c>
      <c r="D28" s="91">
        <v>0.91200000000000003</v>
      </c>
      <c r="E28" s="104" t="s">
        <v>366</v>
      </c>
      <c r="F28" s="98" t="s">
        <v>168</v>
      </c>
      <c r="G28" s="98" t="s">
        <v>216</v>
      </c>
      <c r="H28" s="98" t="s">
        <v>369</v>
      </c>
      <c r="I28" s="28">
        <v>7</v>
      </c>
      <c r="J28" s="28">
        <v>1.8</v>
      </c>
      <c r="K28" s="95">
        <f t="shared" si="0"/>
        <v>12.6</v>
      </c>
      <c r="L28" s="92">
        <f t="shared" si="8"/>
        <v>0.91200000000000003</v>
      </c>
      <c r="M28" s="7" t="s">
        <v>167</v>
      </c>
      <c r="N28" s="43">
        <f t="shared" si="9"/>
        <v>5.7729600000000003</v>
      </c>
      <c r="O28" s="95">
        <f t="shared" si="10"/>
        <v>18.372959999999999</v>
      </c>
      <c r="P28" s="28" t="s">
        <v>371</v>
      </c>
      <c r="Q28" s="43">
        <f t="shared" si="11"/>
        <v>18.372959999999999</v>
      </c>
      <c r="R28" s="91" t="s">
        <v>154</v>
      </c>
      <c r="S28" s="91" t="s">
        <v>154</v>
      </c>
    </row>
    <row r="29" spans="1:19" ht="129" customHeight="1" x14ac:dyDescent="0.25">
      <c r="A29" s="98">
        <f t="shared" si="12"/>
        <v>20</v>
      </c>
      <c r="B29" s="98" t="s">
        <v>372</v>
      </c>
      <c r="C29" s="114" t="s">
        <v>374</v>
      </c>
      <c r="D29" s="98">
        <v>0.5</v>
      </c>
      <c r="E29" s="104" t="s">
        <v>373</v>
      </c>
      <c r="F29" s="98" t="s">
        <v>168</v>
      </c>
      <c r="G29" s="98" t="s">
        <v>216</v>
      </c>
      <c r="H29" s="98" t="s">
        <v>376</v>
      </c>
      <c r="I29" s="28">
        <v>15</v>
      </c>
      <c r="J29" s="28">
        <v>1.8</v>
      </c>
      <c r="K29" s="95">
        <f t="shared" ref="K29" si="13">I29*J29</f>
        <v>27</v>
      </c>
      <c r="L29" s="92">
        <f t="shared" ref="L29" si="14">D29</f>
        <v>0.5</v>
      </c>
      <c r="M29" s="7" t="s">
        <v>167</v>
      </c>
      <c r="N29" s="43">
        <f t="shared" ref="N29" si="15">L29*M29/1000</f>
        <v>3.165</v>
      </c>
      <c r="O29" s="95">
        <f t="shared" ref="O29" si="16">K29+N29</f>
        <v>30.164999999999999</v>
      </c>
      <c r="P29" s="28" t="s">
        <v>379</v>
      </c>
      <c r="Q29" s="43">
        <f t="shared" ref="Q29" si="17">O29</f>
        <v>30.164999999999999</v>
      </c>
      <c r="R29" s="98" t="s">
        <v>154</v>
      </c>
      <c r="S29" s="98" t="s">
        <v>154</v>
      </c>
    </row>
    <row r="30" spans="1:19" ht="138" customHeight="1" x14ac:dyDescent="0.25">
      <c r="A30" s="98">
        <f t="shared" si="12"/>
        <v>21</v>
      </c>
      <c r="B30" s="98" t="s">
        <v>385</v>
      </c>
      <c r="C30" s="114" t="s">
        <v>380</v>
      </c>
      <c r="D30" s="92">
        <v>0.60799999999999998</v>
      </c>
      <c r="E30" s="104" t="s">
        <v>382</v>
      </c>
      <c r="F30" s="98" t="s">
        <v>168</v>
      </c>
      <c r="G30" s="98" t="s">
        <v>216</v>
      </c>
      <c r="H30" s="98" t="s">
        <v>381</v>
      </c>
      <c r="I30" s="28">
        <v>11</v>
      </c>
      <c r="J30" s="28">
        <v>1.8</v>
      </c>
      <c r="K30" s="95">
        <f t="shared" ref="K30" si="18">I30*J30</f>
        <v>19.8</v>
      </c>
      <c r="L30" s="92">
        <f t="shared" ref="L30" si="19">D30</f>
        <v>0.60799999999999998</v>
      </c>
      <c r="M30" s="7" t="s">
        <v>167</v>
      </c>
      <c r="N30" s="43">
        <f t="shared" ref="N30" si="20">L30*M30/1000</f>
        <v>3.8486400000000001</v>
      </c>
      <c r="O30" s="95">
        <f t="shared" ref="O30" si="21">K30+N30</f>
        <v>23.64864</v>
      </c>
      <c r="P30" s="28" t="s">
        <v>383</v>
      </c>
      <c r="Q30" s="43">
        <f t="shared" ref="Q30" si="22">O30</f>
        <v>23.64864</v>
      </c>
      <c r="R30" s="98" t="s">
        <v>154</v>
      </c>
      <c r="S30" s="98" t="s">
        <v>154</v>
      </c>
    </row>
    <row r="31" spans="1:19" ht="129" customHeight="1" x14ac:dyDescent="0.25">
      <c r="A31" s="98">
        <f t="shared" si="12"/>
        <v>22</v>
      </c>
      <c r="B31" s="98" t="s">
        <v>378</v>
      </c>
      <c r="C31" s="114" t="s">
        <v>384</v>
      </c>
      <c r="D31" s="92">
        <v>0.91200000000000003</v>
      </c>
      <c r="E31" s="104" t="s">
        <v>377</v>
      </c>
      <c r="F31" s="98" t="s">
        <v>168</v>
      </c>
      <c r="G31" s="98" t="s">
        <v>216</v>
      </c>
      <c r="H31" s="98" t="s">
        <v>381</v>
      </c>
      <c r="I31" s="28">
        <v>11</v>
      </c>
      <c r="J31" s="28">
        <v>1.8</v>
      </c>
      <c r="K31" s="95">
        <f t="shared" si="0"/>
        <v>19.8</v>
      </c>
      <c r="L31" s="92">
        <f t="shared" si="8"/>
        <v>0.91200000000000003</v>
      </c>
      <c r="M31" s="7" t="s">
        <v>167</v>
      </c>
      <c r="N31" s="43">
        <f t="shared" si="9"/>
        <v>5.7729600000000003</v>
      </c>
      <c r="O31" s="95">
        <f t="shared" si="10"/>
        <v>25.572960000000002</v>
      </c>
      <c r="P31" s="28" t="s">
        <v>383</v>
      </c>
      <c r="Q31" s="43">
        <f t="shared" si="11"/>
        <v>25.572960000000002</v>
      </c>
      <c r="R31" s="91" t="s">
        <v>154</v>
      </c>
      <c r="S31" s="91" t="s">
        <v>154</v>
      </c>
    </row>
    <row r="32" spans="1:19" ht="129" customHeight="1" x14ac:dyDescent="0.25">
      <c r="A32" s="98">
        <f t="shared" si="12"/>
        <v>23</v>
      </c>
      <c r="B32" s="98" t="s">
        <v>389</v>
      </c>
      <c r="C32" s="114" t="s">
        <v>390</v>
      </c>
      <c r="D32" s="92">
        <v>0.30399999999999999</v>
      </c>
      <c r="E32" s="104" t="s">
        <v>388</v>
      </c>
      <c r="F32" s="98" t="s">
        <v>168</v>
      </c>
      <c r="G32" s="98" t="s">
        <v>216</v>
      </c>
      <c r="H32" s="28" t="s">
        <v>340</v>
      </c>
      <c r="I32" s="28">
        <v>1</v>
      </c>
      <c r="J32" s="28">
        <v>1.79</v>
      </c>
      <c r="K32" s="95">
        <f t="shared" si="0"/>
        <v>1.79</v>
      </c>
      <c r="L32" s="92">
        <f t="shared" si="8"/>
        <v>0.30399999999999999</v>
      </c>
      <c r="M32" s="7" t="s">
        <v>167</v>
      </c>
      <c r="N32" s="43">
        <f t="shared" si="9"/>
        <v>1.92432</v>
      </c>
      <c r="O32" s="95">
        <f t="shared" si="10"/>
        <v>3.7143199999999998</v>
      </c>
      <c r="P32" s="28" t="s">
        <v>391</v>
      </c>
      <c r="Q32" s="43">
        <f t="shared" si="11"/>
        <v>3.7143199999999998</v>
      </c>
      <c r="R32" s="91" t="s">
        <v>154</v>
      </c>
      <c r="S32" s="91" t="s">
        <v>154</v>
      </c>
    </row>
    <row r="33" spans="1:19" ht="112.5" customHeight="1" x14ac:dyDescent="0.25">
      <c r="A33" s="98">
        <f t="shared" si="12"/>
        <v>24</v>
      </c>
      <c r="B33" s="98" t="s">
        <v>392</v>
      </c>
      <c r="C33" s="114" t="s">
        <v>394</v>
      </c>
      <c r="D33" s="92">
        <v>0.91200000000000003</v>
      </c>
      <c r="E33" s="104" t="s">
        <v>393</v>
      </c>
      <c r="F33" s="98" t="s">
        <v>168</v>
      </c>
      <c r="G33" s="98" t="s">
        <v>216</v>
      </c>
      <c r="H33" s="28" t="s">
        <v>400</v>
      </c>
      <c r="I33" s="28">
        <v>7</v>
      </c>
      <c r="J33" s="28">
        <v>1.8</v>
      </c>
      <c r="K33" s="95">
        <f t="shared" ref="K33" si="23">I33*J33</f>
        <v>12.6</v>
      </c>
      <c r="L33" s="92">
        <f t="shared" ref="L33" si="24">D33</f>
        <v>0.91200000000000003</v>
      </c>
      <c r="M33" s="7" t="s">
        <v>167</v>
      </c>
      <c r="N33" s="43">
        <f t="shared" ref="N33" si="25">L33*M33/1000</f>
        <v>5.7729600000000003</v>
      </c>
      <c r="O33" s="95">
        <f t="shared" ref="O33" si="26">K33+N33</f>
        <v>18.372959999999999</v>
      </c>
      <c r="P33" s="28" t="s">
        <v>395</v>
      </c>
      <c r="Q33" s="43">
        <f t="shared" ref="Q33" si="27">O33</f>
        <v>18.372959999999999</v>
      </c>
      <c r="R33" s="98" t="s">
        <v>154</v>
      </c>
      <c r="S33" s="98" t="s">
        <v>154</v>
      </c>
    </row>
    <row r="34" spans="1:19" ht="116.25" customHeight="1" x14ac:dyDescent="0.25">
      <c r="A34" s="98">
        <f t="shared" si="12"/>
        <v>25</v>
      </c>
      <c r="B34" s="98" t="s">
        <v>404</v>
      </c>
      <c r="C34" s="114" t="s">
        <v>398</v>
      </c>
      <c r="D34" s="92">
        <v>0.91200000000000003</v>
      </c>
      <c r="E34" s="104" t="s">
        <v>396</v>
      </c>
      <c r="F34" s="98" t="s">
        <v>168</v>
      </c>
      <c r="G34" s="98" t="s">
        <v>216</v>
      </c>
      <c r="H34" s="28" t="s">
        <v>399</v>
      </c>
      <c r="I34" s="28">
        <v>10</v>
      </c>
      <c r="J34" s="28">
        <v>1.8</v>
      </c>
      <c r="K34" s="95">
        <f t="shared" ref="K34" si="28">I34*J34</f>
        <v>18</v>
      </c>
      <c r="L34" s="92">
        <f t="shared" ref="L34" si="29">D34</f>
        <v>0.91200000000000003</v>
      </c>
      <c r="M34" s="7" t="s">
        <v>167</v>
      </c>
      <c r="N34" s="43">
        <f t="shared" ref="N34" si="30">L34*M34/1000</f>
        <v>5.7729600000000003</v>
      </c>
      <c r="O34" s="95">
        <f t="shared" ref="O34" si="31">K34+N34</f>
        <v>23.772960000000001</v>
      </c>
      <c r="P34" s="28" t="s">
        <v>397</v>
      </c>
      <c r="Q34" s="43">
        <f t="shared" ref="Q34" si="32">O34</f>
        <v>23.772960000000001</v>
      </c>
      <c r="R34" s="98" t="s">
        <v>154</v>
      </c>
      <c r="S34" s="98" t="s">
        <v>154</v>
      </c>
    </row>
    <row r="35" spans="1:19" ht="138.75" customHeight="1" x14ac:dyDescent="0.25">
      <c r="A35" s="98">
        <f t="shared" si="12"/>
        <v>26</v>
      </c>
      <c r="B35" s="98" t="s">
        <v>405</v>
      </c>
      <c r="C35" s="114" t="s">
        <v>403</v>
      </c>
      <c r="D35" s="92">
        <v>0.5</v>
      </c>
      <c r="E35" s="104" t="s">
        <v>401</v>
      </c>
      <c r="F35" s="98" t="s">
        <v>168</v>
      </c>
      <c r="G35" s="98" t="s">
        <v>216</v>
      </c>
      <c r="H35" s="28" t="s">
        <v>410</v>
      </c>
      <c r="I35" s="28">
        <v>6</v>
      </c>
      <c r="J35" s="28">
        <v>1.79</v>
      </c>
      <c r="K35" s="95">
        <f t="shared" ref="K35" si="33">I35*J35</f>
        <v>10.74</v>
      </c>
      <c r="L35" s="92">
        <f t="shared" ref="L35" si="34">D35</f>
        <v>0.5</v>
      </c>
      <c r="M35" s="7" t="s">
        <v>167</v>
      </c>
      <c r="N35" s="43">
        <f t="shared" ref="N35" si="35">L35*M35/1000</f>
        <v>3.165</v>
      </c>
      <c r="O35" s="95">
        <f t="shared" ref="O35" si="36">K35+N35</f>
        <v>13.905000000000001</v>
      </c>
      <c r="P35" s="28" t="s">
        <v>402</v>
      </c>
      <c r="Q35" s="43">
        <f t="shared" ref="Q35" si="37">O35</f>
        <v>13.905000000000001</v>
      </c>
      <c r="R35" s="98" t="s">
        <v>154</v>
      </c>
      <c r="S35" s="98" t="s">
        <v>154</v>
      </c>
    </row>
    <row r="36" spans="1:19" ht="116.25" customHeight="1" x14ac:dyDescent="0.25">
      <c r="A36" s="98">
        <f t="shared" si="12"/>
        <v>27</v>
      </c>
      <c r="B36" s="98" t="s">
        <v>406</v>
      </c>
      <c r="C36" s="114" t="s">
        <v>408</v>
      </c>
      <c r="D36" s="92">
        <v>0.91200000000000003</v>
      </c>
      <c r="E36" s="104" t="s">
        <v>407</v>
      </c>
      <c r="F36" s="98" t="s">
        <v>168</v>
      </c>
      <c r="G36" s="98" t="s">
        <v>216</v>
      </c>
      <c r="H36" s="28" t="s">
        <v>411</v>
      </c>
      <c r="I36" s="28">
        <v>7.5</v>
      </c>
      <c r="J36" s="28">
        <v>1.79</v>
      </c>
      <c r="K36" s="95">
        <f t="shared" ref="K36" si="38">I36*J36</f>
        <v>13.425000000000001</v>
      </c>
      <c r="L36" s="92">
        <f t="shared" ref="L36" si="39">D36</f>
        <v>0.91200000000000003</v>
      </c>
      <c r="M36" s="7" t="s">
        <v>167</v>
      </c>
      <c r="N36" s="43">
        <f t="shared" ref="N36" si="40">L36*M36/1000</f>
        <v>5.7729600000000003</v>
      </c>
      <c r="O36" s="95">
        <f t="shared" ref="O36" si="41">K36+N36</f>
        <v>19.197960000000002</v>
      </c>
      <c r="P36" s="28" t="s">
        <v>409</v>
      </c>
      <c r="Q36" s="43">
        <f t="shared" ref="Q36" si="42">O36</f>
        <v>19.197960000000002</v>
      </c>
      <c r="R36" s="98" t="s">
        <v>154</v>
      </c>
      <c r="S36" s="98" t="s">
        <v>154</v>
      </c>
    </row>
    <row r="37" spans="1:19" ht="116.25" customHeight="1" x14ac:dyDescent="0.25">
      <c r="A37" s="98">
        <f t="shared" si="12"/>
        <v>28</v>
      </c>
      <c r="B37" s="98" t="s">
        <v>412</v>
      </c>
      <c r="C37" s="114" t="s">
        <v>415</v>
      </c>
      <c r="D37" s="92">
        <v>0.5</v>
      </c>
      <c r="E37" s="104" t="s">
        <v>413</v>
      </c>
      <c r="F37" s="98" t="s">
        <v>168</v>
      </c>
      <c r="G37" s="98" t="s">
        <v>216</v>
      </c>
      <c r="H37" s="28" t="s">
        <v>421</v>
      </c>
      <c r="I37" s="28">
        <v>5</v>
      </c>
      <c r="J37" s="28">
        <v>1.8</v>
      </c>
      <c r="K37" s="95">
        <f t="shared" ref="K37" si="43">I37*J37</f>
        <v>9</v>
      </c>
      <c r="L37" s="92">
        <f t="shared" ref="L37" si="44">D37</f>
        <v>0.5</v>
      </c>
      <c r="M37" s="7" t="s">
        <v>167</v>
      </c>
      <c r="N37" s="43">
        <f t="shared" ref="N37" si="45">L37*M37/1000</f>
        <v>3.165</v>
      </c>
      <c r="O37" s="95">
        <f t="shared" ref="O37" si="46">K37+N37</f>
        <v>12.164999999999999</v>
      </c>
      <c r="P37" s="28" t="s">
        <v>414</v>
      </c>
      <c r="Q37" s="43">
        <f t="shared" ref="Q37" si="47">O37</f>
        <v>12.164999999999999</v>
      </c>
      <c r="R37" s="98" t="s">
        <v>154</v>
      </c>
      <c r="S37" s="98" t="s">
        <v>154</v>
      </c>
    </row>
    <row r="38" spans="1:19" ht="116.25" customHeight="1" x14ac:dyDescent="0.25">
      <c r="A38" s="98">
        <f t="shared" si="12"/>
        <v>29</v>
      </c>
      <c r="B38" s="98" t="s">
        <v>416</v>
      </c>
      <c r="C38" s="114" t="s">
        <v>417</v>
      </c>
      <c r="D38" s="92">
        <v>0.60799999999999998</v>
      </c>
      <c r="E38" s="104" t="s">
        <v>418</v>
      </c>
      <c r="F38" s="98" t="s">
        <v>168</v>
      </c>
      <c r="G38" s="98" t="s">
        <v>216</v>
      </c>
      <c r="H38" s="28" t="s">
        <v>420</v>
      </c>
      <c r="I38" s="28">
        <v>9</v>
      </c>
      <c r="J38" s="28">
        <v>1.79</v>
      </c>
      <c r="K38" s="95">
        <f t="shared" ref="K38" si="48">I38*J38</f>
        <v>16.11</v>
      </c>
      <c r="L38" s="92">
        <f t="shared" ref="L38" si="49">D38</f>
        <v>0.60799999999999998</v>
      </c>
      <c r="M38" s="7" t="s">
        <v>167</v>
      </c>
      <c r="N38" s="43">
        <f t="shared" ref="N38" si="50">L38*M38/1000</f>
        <v>3.8486400000000001</v>
      </c>
      <c r="O38" s="95">
        <f t="shared" ref="O38" si="51">K38+N38</f>
        <v>19.958639999999999</v>
      </c>
      <c r="P38" s="28" t="s">
        <v>419</v>
      </c>
      <c r="Q38" s="43">
        <f t="shared" ref="Q38" si="52">O38</f>
        <v>19.958639999999999</v>
      </c>
      <c r="R38" s="98" t="s">
        <v>154</v>
      </c>
      <c r="S38" s="98" t="s">
        <v>154</v>
      </c>
    </row>
    <row r="39" spans="1:19" ht="116.25" customHeight="1" x14ac:dyDescent="0.25">
      <c r="A39" s="98">
        <f t="shared" si="12"/>
        <v>30</v>
      </c>
      <c r="B39" s="98" t="s">
        <v>422</v>
      </c>
      <c r="C39" s="114" t="s">
        <v>423</v>
      </c>
      <c r="D39" s="92">
        <v>1.216</v>
      </c>
      <c r="E39" s="104" t="s">
        <v>424</v>
      </c>
      <c r="F39" s="98" t="s">
        <v>168</v>
      </c>
      <c r="G39" s="98" t="s">
        <v>216</v>
      </c>
      <c r="H39" s="28" t="s">
        <v>425</v>
      </c>
      <c r="I39" s="28">
        <v>21</v>
      </c>
      <c r="J39" s="28">
        <v>1.8</v>
      </c>
      <c r="K39" s="95">
        <f t="shared" ref="K39" si="53">I39*J39</f>
        <v>37.800000000000004</v>
      </c>
      <c r="L39" s="92">
        <f t="shared" ref="L39" si="54">D39</f>
        <v>1.216</v>
      </c>
      <c r="M39" s="7" t="s">
        <v>167</v>
      </c>
      <c r="N39" s="43">
        <f t="shared" ref="N39" si="55">L39*M39/1000</f>
        <v>7.6972800000000001</v>
      </c>
      <c r="O39" s="95">
        <f t="shared" ref="O39" si="56">K39+N39</f>
        <v>45.497280000000003</v>
      </c>
      <c r="P39" s="28" t="s">
        <v>419</v>
      </c>
      <c r="Q39" s="43">
        <f t="shared" ref="Q39" si="57">O39</f>
        <v>45.497280000000003</v>
      </c>
      <c r="R39" s="98" t="s">
        <v>154</v>
      </c>
      <c r="S39" s="98" t="s">
        <v>154</v>
      </c>
    </row>
    <row r="40" spans="1:19" ht="116.25" customHeight="1" x14ac:dyDescent="0.25">
      <c r="A40" s="124">
        <f t="shared" si="12"/>
        <v>31</v>
      </c>
      <c r="B40" s="124" t="s">
        <v>450</v>
      </c>
      <c r="C40" s="124" t="s">
        <v>451</v>
      </c>
      <c r="D40" s="92">
        <v>1.2669999999999999</v>
      </c>
      <c r="E40" s="125" t="s">
        <v>454</v>
      </c>
      <c r="F40" s="124" t="s">
        <v>453</v>
      </c>
      <c r="G40" s="124" t="s">
        <v>216</v>
      </c>
      <c r="H40" s="28" t="s">
        <v>452</v>
      </c>
      <c r="I40" s="28">
        <v>0</v>
      </c>
      <c r="J40" s="28">
        <v>0</v>
      </c>
      <c r="K40" s="95">
        <f t="shared" ref="K40" si="58">I40*J40</f>
        <v>0</v>
      </c>
      <c r="L40" s="92">
        <f t="shared" ref="L40" si="59">D40</f>
        <v>1.2669999999999999</v>
      </c>
      <c r="M40" s="7" t="s">
        <v>167</v>
      </c>
      <c r="N40" s="43">
        <f t="shared" ref="N40" si="60">L40*M40/1000</f>
        <v>8.020109999999999</v>
      </c>
      <c r="O40" s="95">
        <f t="shared" ref="O40" si="61">K40+N40</f>
        <v>8.020109999999999</v>
      </c>
      <c r="P40" s="28" t="s">
        <v>455</v>
      </c>
      <c r="Q40" s="43">
        <f t="shared" ref="Q40" si="62">O40</f>
        <v>8.020109999999999</v>
      </c>
      <c r="R40" s="124" t="s">
        <v>154</v>
      </c>
      <c r="S40" s="124" t="s">
        <v>154</v>
      </c>
    </row>
    <row r="41" spans="1:19" ht="51.75" customHeight="1" x14ac:dyDescent="0.25">
      <c r="A41" s="97"/>
      <c r="B41" s="134" t="s">
        <v>426</v>
      </c>
      <c r="C41" s="97"/>
      <c r="D41" s="97"/>
      <c r="E41" s="97"/>
      <c r="F41" s="97"/>
      <c r="G41" s="97"/>
      <c r="H41" s="97"/>
      <c r="I41" s="97"/>
      <c r="J41" s="97"/>
      <c r="K41" s="108">
        <f>SUM(K19:K40)</f>
        <v>365.96400000000006</v>
      </c>
      <c r="L41" s="108">
        <f>SUM(L19:L40)</f>
        <v>16.491000000000003</v>
      </c>
      <c r="M41" s="97"/>
      <c r="N41" s="127">
        <f>SUM(N19:N40)</f>
        <v>104.38803000000001</v>
      </c>
      <c r="O41" s="108">
        <f>SUM(O19:O40)</f>
        <v>470.35203000000007</v>
      </c>
      <c r="P41" s="97"/>
      <c r="Q41" s="108">
        <f>SUM(Q19:Q40)</f>
        <v>470.35203000000007</v>
      </c>
      <c r="R41" s="97"/>
      <c r="S41" s="97"/>
    </row>
    <row r="42" spans="1:19" ht="51.75" customHeight="1" x14ac:dyDescent="0.25">
      <c r="A42" s="97"/>
      <c r="B42" s="134" t="s">
        <v>387</v>
      </c>
      <c r="C42" s="97"/>
      <c r="D42" s="97"/>
      <c r="E42" s="97"/>
      <c r="F42" s="97"/>
      <c r="G42" s="97"/>
      <c r="H42" s="97"/>
      <c r="I42" s="97"/>
      <c r="J42" s="97"/>
      <c r="K42" s="108">
        <f>K17+K41</f>
        <v>538.44400000000007</v>
      </c>
      <c r="L42" s="108">
        <f>L17+L41</f>
        <v>23.244000000000003</v>
      </c>
      <c r="M42" s="97"/>
      <c r="N42" s="127">
        <f t="shared" ref="N42:O42" si="63">N17+N41</f>
        <v>147.13452000000001</v>
      </c>
      <c r="O42" s="108">
        <f t="shared" si="63"/>
        <v>685.57852000000003</v>
      </c>
      <c r="P42" s="97"/>
      <c r="Q42" s="108">
        <f>Q17+Q41</f>
        <v>685.57852000000003</v>
      </c>
      <c r="R42" s="97"/>
      <c r="S42" s="97"/>
    </row>
    <row r="43" spans="1:19" x14ac:dyDescent="0.25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110"/>
      <c r="L43" s="99"/>
      <c r="M43" s="99"/>
      <c r="N43" s="128"/>
      <c r="O43" s="110"/>
      <c r="P43" s="99"/>
      <c r="Q43" s="110"/>
      <c r="R43" s="99"/>
      <c r="S43" s="99"/>
    </row>
    <row r="44" spans="1:19" x14ac:dyDescent="0.25">
      <c r="A44" s="45"/>
      <c r="B44" s="45" t="s">
        <v>314</v>
      </c>
      <c r="C44" s="96" t="s">
        <v>319</v>
      </c>
      <c r="D44" s="45"/>
      <c r="E44" s="45"/>
      <c r="F44" s="45"/>
      <c r="G44" s="45"/>
      <c r="H44" s="45"/>
      <c r="I44" s="45"/>
      <c r="J44" s="45"/>
      <c r="K44" s="87"/>
      <c r="L44" s="45"/>
      <c r="M44" s="45"/>
      <c r="N44" s="129"/>
      <c r="O44" s="87"/>
      <c r="P44" s="45"/>
      <c r="Q44" s="45"/>
      <c r="R44" s="45"/>
      <c r="S44" s="45"/>
    </row>
    <row r="45" spans="1:19" x14ac:dyDescent="0.2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87"/>
      <c r="L45" s="45"/>
      <c r="M45" s="45"/>
      <c r="N45" s="129"/>
      <c r="O45" s="87"/>
      <c r="P45" s="45"/>
      <c r="Q45" s="45"/>
      <c r="R45" s="45"/>
      <c r="S45" s="45"/>
    </row>
    <row r="46" spans="1:19" ht="21" customHeight="1" x14ac:dyDescent="0.3">
      <c r="B46" s="135"/>
      <c r="C46" s="216"/>
      <c r="D46" s="216"/>
      <c r="E46" s="16"/>
    </row>
    <row r="47" spans="1:19" x14ac:dyDescent="0.25">
      <c r="B47" s="14" t="s">
        <v>463</v>
      </c>
      <c r="C47" s="131" t="s">
        <v>464</v>
      </c>
      <c r="D47" s="133" t="s">
        <v>465</v>
      </c>
      <c r="E47" s="133"/>
    </row>
    <row r="48" spans="1:19" x14ac:dyDescent="0.25">
      <c r="C48" s="16"/>
      <c r="D48" s="35"/>
    </row>
    <row r="49" spans="3:4" x14ac:dyDescent="0.25">
      <c r="C49" s="16"/>
      <c r="D49" s="35"/>
    </row>
  </sheetData>
  <protectedRanges>
    <protectedRange sqref="E8" name="Диапазон9"/>
    <protectedRange sqref="E9" name="Диапазон9_1"/>
    <protectedRange sqref="E10" name="Диапазон9_2"/>
    <protectedRange sqref="E11" name="Диапазон9_3"/>
    <protectedRange sqref="E12" name="Диапазон9_4"/>
    <protectedRange sqref="E13" name="Диапазон9_5"/>
    <protectedRange sqref="E14" name="Диапазон9_6"/>
    <protectedRange sqref="E15" name="Диапазон9_7"/>
    <protectedRange sqref="E16:E40" name="Диапазон9_8"/>
  </protectedRanges>
  <mergeCells count="41">
    <mergeCell ref="B22:B23"/>
    <mergeCell ref="C22:C23"/>
    <mergeCell ref="D22:D23"/>
    <mergeCell ref="C46:D46"/>
    <mergeCell ref="I4:I5"/>
    <mergeCell ref="H4:H5"/>
    <mergeCell ref="B7:S7"/>
    <mergeCell ref="B18:S18"/>
    <mergeCell ref="E22:E23"/>
    <mergeCell ref="F22:F23"/>
    <mergeCell ref="H22:H23"/>
    <mergeCell ref="L22:L23"/>
    <mergeCell ref="M22:M23"/>
    <mergeCell ref="N22:N23"/>
    <mergeCell ref="O22:O23"/>
    <mergeCell ref="P22:P23"/>
    <mergeCell ref="Q22:Q23"/>
    <mergeCell ref="R22:R23"/>
    <mergeCell ref="S22:S23"/>
    <mergeCell ref="A3:A5"/>
    <mergeCell ref="B4:B5"/>
    <mergeCell ref="C4:C5"/>
    <mergeCell ref="D4:D5"/>
    <mergeCell ref="N4:N5"/>
    <mergeCell ref="K4:K5"/>
    <mergeCell ref="R1:S1"/>
    <mergeCell ref="A6:S6"/>
    <mergeCell ref="S4:S5"/>
    <mergeCell ref="P3:S3"/>
    <mergeCell ref="L4:L5"/>
    <mergeCell ref="E4:E5"/>
    <mergeCell ref="O4:O5"/>
    <mergeCell ref="F4:G4"/>
    <mergeCell ref="P4:P5"/>
    <mergeCell ref="Q4:Q5"/>
    <mergeCell ref="R4:R5"/>
    <mergeCell ref="B3:D3"/>
    <mergeCell ref="E3:O3"/>
    <mergeCell ref="A2:S2"/>
    <mergeCell ref="M4:M5"/>
    <mergeCell ref="J4:J5"/>
  </mergeCells>
  <printOptions horizontalCentered="1"/>
  <pageMargins left="0.39370078740157483" right="0.19685039370078741" top="0.19685039370078741" bottom="0.19685039370078741" header="0" footer="0"/>
  <pageSetup paperSize="8" scale="5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4"/>
  <sheetViews>
    <sheetView view="pageBreakPreview" topLeftCell="A58" zoomScale="60" workbookViewId="0">
      <selection activeCell="E64" sqref="E64"/>
    </sheetView>
  </sheetViews>
  <sheetFormatPr defaultRowHeight="15.75" x14ac:dyDescent="0.25"/>
  <cols>
    <col min="1" max="1" width="4.5703125" style="14" customWidth="1"/>
    <col min="2" max="2" width="13.85546875" style="14" customWidth="1"/>
    <col min="3" max="3" width="48.7109375" style="14" customWidth="1"/>
    <col min="4" max="5" width="17.28515625" style="14" customWidth="1"/>
    <col min="6" max="7" width="19.85546875" style="14" customWidth="1"/>
    <col min="8" max="16384" width="9.140625" style="14"/>
  </cols>
  <sheetData>
    <row r="1" spans="1:7" x14ac:dyDescent="0.25">
      <c r="G1" s="14" t="s">
        <v>143</v>
      </c>
    </row>
    <row r="3" spans="1:7" ht="29.25" customHeight="1" x14ac:dyDescent="0.25">
      <c r="A3" s="229" t="s">
        <v>191</v>
      </c>
      <c r="B3" s="229"/>
      <c r="C3" s="229"/>
      <c r="D3" s="229"/>
      <c r="E3" s="229"/>
      <c r="F3" s="229"/>
      <c r="G3" s="229"/>
    </row>
    <row r="4" spans="1:7" x14ac:dyDescent="0.25">
      <c r="A4" s="59"/>
      <c r="B4" s="59"/>
      <c r="C4" s="59"/>
      <c r="D4" s="59"/>
      <c r="E4" s="59"/>
      <c r="F4" s="59"/>
      <c r="G4" s="59"/>
    </row>
    <row r="5" spans="1:7" ht="15" customHeight="1" x14ac:dyDescent="0.25">
      <c r="A5" s="142" t="s">
        <v>8</v>
      </c>
      <c r="B5" s="142" t="s">
        <v>136</v>
      </c>
      <c r="C5" s="142" t="s">
        <v>137</v>
      </c>
      <c r="D5" s="142" t="s">
        <v>457</v>
      </c>
      <c r="E5" s="142" t="s">
        <v>139</v>
      </c>
      <c r="F5" s="230" t="s">
        <v>459</v>
      </c>
      <c r="G5" s="230"/>
    </row>
    <row r="6" spans="1:7" ht="76.5" customHeight="1" x14ac:dyDescent="0.25">
      <c r="A6" s="142"/>
      <c r="B6" s="142"/>
      <c r="C6" s="142"/>
      <c r="D6" s="142"/>
      <c r="E6" s="142"/>
      <c r="F6" s="40" t="s">
        <v>140</v>
      </c>
      <c r="G6" s="130" t="s">
        <v>458</v>
      </c>
    </row>
    <row r="7" spans="1:7" x14ac:dyDescent="0.25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</row>
    <row r="8" spans="1:7" ht="15" customHeight="1" x14ac:dyDescent="0.25">
      <c r="A8" s="142" t="s">
        <v>183</v>
      </c>
      <c r="B8" s="142"/>
      <c r="C8" s="142"/>
      <c r="D8" s="142"/>
      <c r="E8" s="142"/>
      <c r="F8" s="142"/>
      <c r="G8" s="142"/>
    </row>
    <row r="9" spans="1:7" ht="23.25" customHeight="1" x14ac:dyDescent="0.25">
      <c r="A9" s="40">
        <v>1</v>
      </c>
      <c r="B9" s="40">
        <v>2017</v>
      </c>
      <c r="C9" s="60" t="s">
        <v>228</v>
      </c>
      <c r="D9" s="40">
        <v>45.24</v>
      </c>
      <c r="E9" s="40"/>
      <c r="F9" s="61"/>
      <c r="G9" s="61"/>
    </row>
    <row r="10" spans="1:7" ht="42.75" customHeight="1" x14ac:dyDescent="0.25">
      <c r="A10" s="40">
        <f>A9+1</f>
        <v>2</v>
      </c>
      <c r="B10" s="40">
        <v>2017</v>
      </c>
      <c r="C10" s="60" t="s">
        <v>275</v>
      </c>
      <c r="D10" s="40"/>
      <c r="E10" s="40" t="s">
        <v>155</v>
      </c>
      <c r="F10" s="61">
        <v>0.5</v>
      </c>
      <c r="G10" s="61">
        <v>0.5</v>
      </c>
    </row>
    <row r="11" spans="1:7" ht="42.75" customHeight="1" x14ac:dyDescent="0.25">
      <c r="A11" s="40">
        <f t="shared" ref="A11:A49" si="0">A10+1</f>
        <v>3</v>
      </c>
      <c r="B11" s="40">
        <v>2017</v>
      </c>
      <c r="C11" s="60" t="s">
        <v>276</v>
      </c>
      <c r="D11" s="40"/>
      <c r="E11" s="40" t="s">
        <v>156</v>
      </c>
      <c r="F11" s="61">
        <v>0.56999999999999995</v>
      </c>
      <c r="G11" s="61">
        <v>0.56999999999999995</v>
      </c>
    </row>
    <row r="12" spans="1:7" ht="42.75" customHeight="1" x14ac:dyDescent="0.25">
      <c r="A12" s="40">
        <f t="shared" si="0"/>
        <v>4</v>
      </c>
      <c r="B12" s="40">
        <v>2017</v>
      </c>
      <c r="C12" s="60" t="s">
        <v>277</v>
      </c>
      <c r="D12" s="40"/>
      <c r="E12" s="40" t="s">
        <v>157</v>
      </c>
      <c r="F12" s="61">
        <v>1.6</v>
      </c>
      <c r="G12" s="61">
        <v>1.6</v>
      </c>
    </row>
    <row r="13" spans="1:7" ht="42.75" customHeight="1" x14ac:dyDescent="0.25">
      <c r="A13" s="40">
        <f t="shared" si="0"/>
        <v>5</v>
      </c>
      <c r="B13" s="40">
        <v>2017</v>
      </c>
      <c r="C13" s="60" t="s">
        <v>278</v>
      </c>
      <c r="D13" s="40"/>
      <c r="E13" s="40" t="s">
        <v>158</v>
      </c>
      <c r="F13" s="61">
        <v>0.91200000000000003</v>
      </c>
      <c r="G13" s="61">
        <v>0.91200000000000003</v>
      </c>
    </row>
    <row r="14" spans="1:7" ht="42.75" customHeight="1" x14ac:dyDescent="0.25">
      <c r="A14" s="40">
        <f t="shared" si="0"/>
        <v>6</v>
      </c>
      <c r="B14" s="40">
        <v>2017</v>
      </c>
      <c r="C14" s="60" t="s">
        <v>279</v>
      </c>
      <c r="D14" s="40"/>
      <c r="E14" s="40" t="s">
        <v>159</v>
      </c>
      <c r="F14" s="61">
        <v>0.52</v>
      </c>
      <c r="G14" s="61">
        <v>0.52</v>
      </c>
    </row>
    <row r="15" spans="1:7" ht="42.75" customHeight="1" x14ac:dyDescent="0.25">
      <c r="A15" s="40">
        <f t="shared" si="0"/>
        <v>7</v>
      </c>
      <c r="B15" s="40">
        <v>2017</v>
      </c>
      <c r="C15" s="60" t="s">
        <v>280</v>
      </c>
      <c r="D15" s="40"/>
      <c r="E15" s="40" t="s">
        <v>160</v>
      </c>
      <c r="F15" s="61">
        <v>0.76</v>
      </c>
      <c r="G15" s="61">
        <v>0.76</v>
      </c>
    </row>
    <row r="16" spans="1:7" ht="42.75" customHeight="1" x14ac:dyDescent="0.25">
      <c r="A16" s="40">
        <f t="shared" si="0"/>
        <v>8</v>
      </c>
      <c r="B16" s="40">
        <v>2017</v>
      </c>
      <c r="C16" s="60" t="s">
        <v>281</v>
      </c>
      <c r="D16" s="40"/>
      <c r="E16" s="40" t="s">
        <v>161</v>
      </c>
      <c r="F16" s="61">
        <v>0.89100000000000001</v>
      </c>
      <c r="G16" s="61">
        <v>0.89100000000000001</v>
      </c>
    </row>
    <row r="17" spans="1:7" ht="42.75" customHeight="1" x14ac:dyDescent="0.25">
      <c r="A17" s="40">
        <f t="shared" si="0"/>
        <v>9</v>
      </c>
      <c r="B17" s="40">
        <v>2017</v>
      </c>
      <c r="C17" s="60" t="s">
        <v>282</v>
      </c>
      <c r="D17" s="40"/>
      <c r="E17" s="40" t="s">
        <v>162</v>
      </c>
      <c r="F17" s="61">
        <v>0.5</v>
      </c>
      <c r="G17" s="61">
        <v>0.5</v>
      </c>
    </row>
    <row r="18" spans="1:7" ht="42.75" customHeight="1" x14ac:dyDescent="0.25">
      <c r="A18" s="40">
        <f t="shared" si="0"/>
        <v>10</v>
      </c>
      <c r="B18" s="40">
        <v>2017</v>
      </c>
      <c r="C18" s="60" t="s">
        <v>283</v>
      </c>
      <c r="D18" s="40"/>
      <c r="E18" s="40" t="s">
        <v>163</v>
      </c>
      <c r="F18" s="61">
        <v>0.5</v>
      </c>
      <c r="G18" s="61">
        <v>0.5</v>
      </c>
    </row>
    <row r="19" spans="1:7" ht="42.75" customHeight="1" x14ac:dyDescent="0.25">
      <c r="A19" s="113">
        <f t="shared" si="0"/>
        <v>11</v>
      </c>
      <c r="B19" s="113">
        <v>2017</v>
      </c>
      <c r="C19" s="117" t="s">
        <v>428</v>
      </c>
      <c r="D19" s="113"/>
      <c r="E19" s="115" t="s">
        <v>330</v>
      </c>
      <c r="F19" s="92">
        <v>0.60799999999999998</v>
      </c>
      <c r="G19" s="92">
        <v>0.60799999999999998</v>
      </c>
    </row>
    <row r="20" spans="1:7" ht="42.75" customHeight="1" x14ac:dyDescent="0.25">
      <c r="A20" s="113">
        <f t="shared" si="0"/>
        <v>12</v>
      </c>
      <c r="B20" s="113">
        <v>2017</v>
      </c>
      <c r="C20" s="117" t="s">
        <v>429</v>
      </c>
      <c r="D20" s="113"/>
      <c r="E20" s="115" t="s">
        <v>335</v>
      </c>
      <c r="F20" s="92">
        <v>0.76</v>
      </c>
      <c r="G20" s="92">
        <v>0.76</v>
      </c>
    </row>
    <row r="21" spans="1:7" ht="42.75" customHeight="1" x14ac:dyDescent="0.25">
      <c r="A21" s="113">
        <f t="shared" si="0"/>
        <v>13</v>
      </c>
      <c r="B21" s="113">
        <v>2017</v>
      </c>
      <c r="C21" s="117" t="s">
        <v>430</v>
      </c>
      <c r="D21" s="113"/>
      <c r="E21" s="115" t="s">
        <v>339</v>
      </c>
      <c r="F21" s="92">
        <v>0.5</v>
      </c>
      <c r="G21" s="92">
        <v>0.5</v>
      </c>
    </row>
    <row r="22" spans="1:7" ht="42.75" customHeight="1" x14ac:dyDescent="0.25">
      <c r="A22" s="113">
        <f t="shared" si="0"/>
        <v>14</v>
      </c>
      <c r="B22" s="113">
        <v>2017</v>
      </c>
      <c r="C22" s="60" t="s">
        <v>431</v>
      </c>
      <c r="D22" s="113"/>
      <c r="E22" s="113" t="s">
        <v>345</v>
      </c>
      <c r="F22" s="61">
        <v>0.91200000000000003</v>
      </c>
      <c r="G22" s="61">
        <v>0.91200000000000003</v>
      </c>
    </row>
    <row r="23" spans="1:7" ht="42.75" customHeight="1" x14ac:dyDescent="0.25">
      <c r="A23" s="113">
        <f t="shared" si="0"/>
        <v>15</v>
      </c>
      <c r="B23" s="113">
        <v>2017</v>
      </c>
      <c r="C23" s="117" t="s">
        <v>432</v>
      </c>
      <c r="D23" s="113"/>
      <c r="E23" s="115" t="s">
        <v>349</v>
      </c>
      <c r="F23" s="92">
        <v>0.91200000000000003</v>
      </c>
      <c r="G23" s="92">
        <v>0.91200000000000003</v>
      </c>
    </row>
    <row r="24" spans="1:7" ht="42.75" customHeight="1" x14ac:dyDescent="0.25">
      <c r="A24" s="113">
        <f t="shared" si="0"/>
        <v>16</v>
      </c>
      <c r="B24" s="113">
        <v>2017</v>
      </c>
      <c r="C24" s="117" t="s">
        <v>433</v>
      </c>
      <c r="D24" s="113"/>
      <c r="E24" s="115" t="s">
        <v>353</v>
      </c>
      <c r="F24" s="92">
        <v>0.91200000000000003</v>
      </c>
      <c r="G24" s="92">
        <v>0.91200000000000003</v>
      </c>
    </row>
    <row r="25" spans="1:7" ht="42.75" customHeight="1" x14ac:dyDescent="0.25">
      <c r="A25" s="113">
        <f t="shared" si="0"/>
        <v>17</v>
      </c>
      <c r="B25" s="113">
        <v>2017</v>
      </c>
      <c r="C25" s="117" t="s">
        <v>434</v>
      </c>
      <c r="D25" s="113"/>
      <c r="E25" s="115" t="s">
        <v>358</v>
      </c>
      <c r="F25" s="92">
        <v>0.91200000000000003</v>
      </c>
      <c r="G25" s="92">
        <v>0.91200000000000003</v>
      </c>
    </row>
    <row r="26" spans="1:7" ht="42.75" customHeight="1" x14ac:dyDescent="0.25">
      <c r="A26" s="113">
        <f t="shared" si="0"/>
        <v>18</v>
      </c>
      <c r="B26" s="113">
        <v>2017</v>
      </c>
      <c r="C26" s="117" t="s">
        <v>435</v>
      </c>
      <c r="D26" s="113"/>
      <c r="E26" s="115" t="s">
        <v>362</v>
      </c>
      <c r="F26" s="92">
        <v>0.91200000000000003</v>
      </c>
      <c r="G26" s="92">
        <v>0.91200000000000003</v>
      </c>
    </row>
    <row r="27" spans="1:7" ht="42.75" customHeight="1" x14ac:dyDescent="0.25">
      <c r="A27" s="113">
        <f t="shared" si="0"/>
        <v>19</v>
      </c>
      <c r="B27" s="113">
        <v>2017</v>
      </c>
      <c r="C27" s="117" t="s">
        <v>436</v>
      </c>
      <c r="D27" s="113"/>
      <c r="E27" s="115" t="s">
        <v>366</v>
      </c>
      <c r="F27" s="92">
        <v>0.91200000000000003</v>
      </c>
      <c r="G27" s="92">
        <v>0.91200000000000003</v>
      </c>
    </row>
    <row r="28" spans="1:7" ht="42.75" customHeight="1" x14ac:dyDescent="0.25">
      <c r="A28" s="113">
        <f t="shared" si="0"/>
        <v>20</v>
      </c>
      <c r="B28" s="113">
        <v>2017</v>
      </c>
      <c r="C28" s="117" t="s">
        <v>437</v>
      </c>
      <c r="D28" s="113"/>
      <c r="E28" s="115" t="s">
        <v>373</v>
      </c>
      <c r="F28" s="92">
        <v>0.5</v>
      </c>
      <c r="G28" s="92">
        <v>0.5</v>
      </c>
    </row>
    <row r="29" spans="1:7" ht="42.75" customHeight="1" x14ac:dyDescent="0.25">
      <c r="A29" s="113">
        <f t="shared" si="0"/>
        <v>21</v>
      </c>
      <c r="B29" s="113">
        <v>2017</v>
      </c>
      <c r="C29" s="117" t="s">
        <v>438</v>
      </c>
      <c r="D29" s="113"/>
      <c r="E29" s="115" t="s">
        <v>382</v>
      </c>
      <c r="F29" s="92">
        <v>0.60799999999999998</v>
      </c>
      <c r="G29" s="92">
        <v>0.60799999999999998</v>
      </c>
    </row>
    <row r="30" spans="1:7" ht="42.75" customHeight="1" x14ac:dyDescent="0.25">
      <c r="A30" s="113">
        <f t="shared" si="0"/>
        <v>22</v>
      </c>
      <c r="B30" s="113">
        <v>2017</v>
      </c>
      <c r="C30" s="117" t="s">
        <v>439</v>
      </c>
      <c r="D30" s="113"/>
      <c r="E30" s="115" t="s">
        <v>377</v>
      </c>
      <c r="F30" s="92">
        <v>0.91200000000000003</v>
      </c>
      <c r="G30" s="92">
        <v>0.91200000000000003</v>
      </c>
    </row>
    <row r="31" spans="1:7" ht="42.75" customHeight="1" x14ac:dyDescent="0.25">
      <c r="A31" s="113">
        <f t="shared" si="0"/>
        <v>23</v>
      </c>
      <c r="B31" s="113">
        <v>2017</v>
      </c>
      <c r="C31" s="117" t="s">
        <v>440</v>
      </c>
      <c r="D31" s="113"/>
      <c r="E31" s="115" t="s">
        <v>388</v>
      </c>
      <c r="F31" s="92">
        <v>0.30399999999999999</v>
      </c>
      <c r="G31" s="92">
        <v>0.30399999999999999</v>
      </c>
    </row>
    <row r="32" spans="1:7" ht="42.75" customHeight="1" x14ac:dyDescent="0.25">
      <c r="A32" s="113">
        <f t="shared" si="0"/>
        <v>24</v>
      </c>
      <c r="B32" s="113">
        <v>2017</v>
      </c>
      <c r="C32" s="117" t="s">
        <v>441</v>
      </c>
      <c r="D32" s="113"/>
      <c r="E32" s="115" t="s">
        <v>393</v>
      </c>
      <c r="F32" s="92">
        <v>0.91200000000000003</v>
      </c>
      <c r="G32" s="92">
        <v>0.91200000000000003</v>
      </c>
    </row>
    <row r="33" spans="1:7" ht="42.75" customHeight="1" x14ac:dyDescent="0.25">
      <c r="A33" s="113">
        <f t="shared" si="0"/>
        <v>25</v>
      </c>
      <c r="B33" s="113">
        <v>2017</v>
      </c>
      <c r="C33" s="117" t="s">
        <v>442</v>
      </c>
      <c r="D33" s="113"/>
      <c r="E33" s="115" t="s">
        <v>396</v>
      </c>
      <c r="F33" s="92">
        <v>0.91200000000000003</v>
      </c>
      <c r="G33" s="92">
        <v>0.91200000000000003</v>
      </c>
    </row>
    <row r="34" spans="1:7" ht="42.75" customHeight="1" x14ac:dyDescent="0.25">
      <c r="A34" s="113">
        <f t="shared" si="0"/>
        <v>26</v>
      </c>
      <c r="B34" s="113">
        <v>2017</v>
      </c>
      <c r="C34" s="117" t="s">
        <v>443</v>
      </c>
      <c r="D34" s="113"/>
      <c r="E34" s="115" t="s">
        <v>401</v>
      </c>
      <c r="F34" s="92">
        <v>0.5</v>
      </c>
      <c r="G34" s="92">
        <v>0.5</v>
      </c>
    </row>
    <row r="35" spans="1:7" ht="42.75" customHeight="1" x14ac:dyDescent="0.25">
      <c r="A35" s="113">
        <f t="shared" si="0"/>
        <v>27</v>
      </c>
      <c r="B35" s="113">
        <v>2017</v>
      </c>
      <c r="C35" s="117" t="s">
        <v>444</v>
      </c>
      <c r="D35" s="113"/>
      <c r="E35" s="115" t="s">
        <v>407</v>
      </c>
      <c r="F35" s="92">
        <v>0.91200000000000003</v>
      </c>
      <c r="G35" s="92">
        <v>0.91200000000000003</v>
      </c>
    </row>
    <row r="36" spans="1:7" ht="42.75" customHeight="1" x14ac:dyDescent="0.25">
      <c r="A36" s="113">
        <f t="shared" si="0"/>
        <v>28</v>
      </c>
      <c r="B36" s="113">
        <v>2017</v>
      </c>
      <c r="C36" s="117" t="s">
        <v>445</v>
      </c>
      <c r="D36" s="113"/>
      <c r="E36" s="115" t="s">
        <v>413</v>
      </c>
      <c r="F36" s="92">
        <v>0.5</v>
      </c>
      <c r="G36" s="92">
        <v>0.5</v>
      </c>
    </row>
    <row r="37" spans="1:7" ht="42.75" customHeight="1" x14ac:dyDescent="0.25">
      <c r="A37" s="113">
        <f t="shared" si="0"/>
        <v>29</v>
      </c>
      <c r="B37" s="113">
        <v>2017</v>
      </c>
      <c r="C37" s="117" t="s">
        <v>446</v>
      </c>
      <c r="D37" s="113"/>
      <c r="E37" s="115" t="s">
        <v>418</v>
      </c>
      <c r="F37" s="92">
        <v>0.60799999999999998</v>
      </c>
      <c r="G37" s="92">
        <v>0.60799999999999998</v>
      </c>
    </row>
    <row r="38" spans="1:7" ht="42.75" customHeight="1" x14ac:dyDescent="0.25">
      <c r="A38" s="113">
        <f t="shared" si="0"/>
        <v>30</v>
      </c>
      <c r="B38" s="113">
        <v>2017</v>
      </c>
      <c r="C38" s="117" t="s">
        <v>447</v>
      </c>
      <c r="D38" s="113"/>
      <c r="E38" s="115" t="s">
        <v>424</v>
      </c>
      <c r="F38" s="92">
        <v>1.216</v>
      </c>
      <c r="G38" s="92">
        <v>1.216</v>
      </c>
    </row>
    <row r="39" spans="1:7" ht="42.75" customHeight="1" x14ac:dyDescent="0.25">
      <c r="A39" s="121">
        <f t="shared" si="0"/>
        <v>31</v>
      </c>
      <c r="B39" s="121">
        <v>2017</v>
      </c>
      <c r="C39" s="117" t="s">
        <v>456</v>
      </c>
      <c r="D39" s="121"/>
      <c r="E39" s="125" t="s">
        <v>454</v>
      </c>
      <c r="F39" s="92">
        <v>1.2669999999999999</v>
      </c>
      <c r="G39" s="92">
        <v>1.2669999999999999</v>
      </c>
    </row>
    <row r="40" spans="1:7" x14ac:dyDescent="0.25">
      <c r="A40" s="40">
        <f>A18+1</f>
        <v>11</v>
      </c>
      <c r="B40" s="40"/>
      <c r="C40" s="113" t="s">
        <v>188</v>
      </c>
      <c r="D40" s="61">
        <f>SUM(D9:D18)</f>
        <v>45.24</v>
      </c>
      <c r="E40" s="113"/>
      <c r="F40" s="61">
        <f>SUM(F9:F39)</f>
        <v>23.244000000000003</v>
      </c>
      <c r="G40" s="61">
        <f>SUM(G9:G39)</f>
        <v>23.244000000000003</v>
      </c>
    </row>
    <row r="41" spans="1:7" x14ac:dyDescent="0.25">
      <c r="A41" s="40">
        <f t="shared" si="0"/>
        <v>12</v>
      </c>
      <c r="B41" s="40">
        <v>2018</v>
      </c>
      <c r="C41" s="60" t="s">
        <v>228</v>
      </c>
      <c r="D41" s="61">
        <v>79.56</v>
      </c>
      <c r="E41" s="40"/>
      <c r="F41" s="61"/>
      <c r="G41" s="61"/>
    </row>
    <row r="42" spans="1:7" x14ac:dyDescent="0.25">
      <c r="A42" s="40">
        <f t="shared" si="0"/>
        <v>13</v>
      </c>
      <c r="B42" s="40"/>
      <c r="C42" s="40" t="s">
        <v>187</v>
      </c>
      <c r="D42" s="61">
        <f>SUM(D41:D41)</f>
        <v>79.56</v>
      </c>
      <c r="E42" s="40"/>
      <c r="F42" s="61"/>
      <c r="G42" s="61"/>
    </row>
    <row r="43" spans="1:7" x14ac:dyDescent="0.25">
      <c r="A43" s="40">
        <f t="shared" si="0"/>
        <v>14</v>
      </c>
      <c r="B43" s="40">
        <v>2019</v>
      </c>
      <c r="C43" s="60" t="s">
        <v>228</v>
      </c>
      <c r="D43" s="61">
        <v>42.51</v>
      </c>
      <c r="E43" s="40"/>
      <c r="F43" s="61"/>
      <c r="G43" s="61"/>
    </row>
    <row r="44" spans="1:7" x14ac:dyDescent="0.25">
      <c r="A44" s="40">
        <f t="shared" si="0"/>
        <v>15</v>
      </c>
      <c r="B44" s="40"/>
      <c r="C44" s="40" t="s">
        <v>186</v>
      </c>
      <c r="D44" s="61">
        <f>SUM(D43:D43)</f>
        <v>42.51</v>
      </c>
      <c r="E44" s="40"/>
      <c r="F44" s="61"/>
      <c r="G44" s="61"/>
    </row>
    <row r="45" spans="1:7" x14ac:dyDescent="0.25">
      <c r="A45" s="40">
        <f t="shared" si="0"/>
        <v>16</v>
      </c>
      <c r="B45" s="40">
        <v>2020</v>
      </c>
      <c r="C45" s="60" t="s">
        <v>228</v>
      </c>
      <c r="D45" s="61">
        <v>74.099999999999994</v>
      </c>
      <c r="E45" s="40"/>
      <c r="F45" s="61"/>
      <c r="G45" s="61"/>
    </row>
    <row r="46" spans="1:7" x14ac:dyDescent="0.25">
      <c r="A46" s="40">
        <f t="shared" si="0"/>
        <v>17</v>
      </c>
      <c r="B46" s="40"/>
      <c r="C46" s="40" t="s">
        <v>189</v>
      </c>
      <c r="D46" s="61">
        <f>SUM(D45:D45)</f>
        <v>74.099999999999994</v>
      </c>
      <c r="E46" s="40"/>
      <c r="F46" s="61"/>
      <c r="G46" s="61"/>
    </row>
    <row r="47" spans="1:7" x14ac:dyDescent="0.25">
      <c r="A47" s="40">
        <f t="shared" si="0"/>
        <v>18</v>
      </c>
      <c r="B47" s="40">
        <v>2021</v>
      </c>
      <c r="C47" s="60" t="s">
        <v>228</v>
      </c>
      <c r="D47" s="61">
        <v>75.14</v>
      </c>
      <c r="E47" s="40"/>
      <c r="F47" s="61"/>
      <c r="G47" s="61"/>
    </row>
    <row r="48" spans="1:7" x14ac:dyDescent="0.25">
      <c r="A48" s="40">
        <f t="shared" si="0"/>
        <v>19</v>
      </c>
      <c r="B48" s="40"/>
      <c r="C48" s="40" t="s">
        <v>190</v>
      </c>
      <c r="D48" s="61">
        <f>SUM(D47:D47)</f>
        <v>75.14</v>
      </c>
      <c r="E48" s="40"/>
      <c r="F48" s="61"/>
      <c r="G48" s="61"/>
    </row>
    <row r="49" spans="1:7" x14ac:dyDescent="0.25">
      <c r="A49" s="40">
        <f t="shared" si="0"/>
        <v>20</v>
      </c>
      <c r="B49" s="62"/>
      <c r="C49" s="40" t="s">
        <v>184</v>
      </c>
      <c r="D49" s="61">
        <f>D40+D42+D44+D46+D48</f>
        <v>316.55</v>
      </c>
      <c r="E49" s="40"/>
      <c r="F49" s="61">
        <f>SUM(F40:F48)</f>
        <v>23.244000000000003</v>
      </c>
      <c r="G49" s="61">
        <f>SUM(G40:G48)</f>
        <v>23.244000000000003</v>
      </c>
    </row>
    <row r="51" spans="1:7" ht="15" customHeight="1" x14ac:dyDescent="0.25">
      <c r="A51" s="231" t="s">
        <v>274</v>
      </c>
      <c r="B51" s="231"/>
      <c r="C51" s="231"/>
      <c r="D51" s="231"/>
      <c r="E51" s="231"/>
      <c r="F51" s="231"/>
      <c r="G51" s="231"/>
    </row>
    <row r="52" spans="1:7" ht="44.25" customHeight="1" x14ac:dyDescent="0.25">
      <c r="A52" s="231"/>
      <c r="B52" s="231"/>
      <c r="C52" s="231"/>
      <c r="D52" s="231"/>
      <c r="E52" s="231"/>
      <c r="F52" s="231"/>
      <c r="G52" s="231"/>
    </row>
    <row r="53" spans="1:7" ht="15" customHeight="1" x14ac:dyDescent="0.25">
      <c r="A53" s="142" t="s">
        <v>8</v>
      </c>
      <c r="B53" s="142" t="s">
        <v>136</v>
      </c>
      <c r="C53" s="142" t="s">
        <v>137</v>
      </c>
      <c r="D53" s="142" t="s">
        <v>315</v>
      </c>
      <c r="E53" s="142" t="s">
        <v>139</v>
      </c>
      <c r="F53" s="230" t="s">
        <v>460</v>
      </c>
      <c r="G53" s="230"/>
    </row>
    <row r="54" spans="1:7" ht="63" x14ac:dyDescent="0.25">
      <c r="A54" s="142"/>
      <c r="B54" s="142"/>
      <c r="C54" s="142"/>
      <c r="D54" s="142"/>
      <c r="E54" s="142"/>
      <c r="F54" s="40" t="s">
        <v>140</v>
      </c>
      <c r="G54" s="40" t="s">
        <v>461</v>
      </c>
    </row>
    <row r="55" spans="1:7" x14ac:dyDescent="0.25">
      <c r="A55" s="41">
        <v>1</v>
      </c>
      <c r="B55" s="41">
        <v>2</v>
      </c>
      <c r="C55" s="41">
        <v>3</v>
      </c>
      <c r="D55" s="41">
        <v>4</v>
      </c>
      <c r="E55" s="41">
        <v>5</v>
      </c>
      <c r="F55" s="41">
        <v>6</v>
      </c>
      <c r="G55" s="41">
        <v>7</v>
      </c>
    </row>
    <row r="56" spans="1:7" ht="56.25" customHeight="1" x14ac:dyDescent="0.25">
      <c r="A56" s="41">
        <v>1</v>
      </c>
      <c r="B56" s="40">
        <v>2017</v>
      </c>
      <c r="C56" s="60" t="s">
        <v>224</v>
      </c>
      <c r="D56" s="40">
        <v>0.5</v>
      </c>
      <c r="E56" s="40" t="s">
        <v>64</v>
      </c>
      <c r="F56" s="61">
        <v>0</v>
      </c>
      <c r="G56" s="61">
        <v>0</v>
      </c>
    </row>
    <row r="57" spans="1:7" ht="56.25" customHeight="1" x14ac:dyDescent="0.25">
      <c r="A57" s="41">
        <f>A56+1</f>
        <v>2</v>
      </c>
      <c r="B57" s="40">
        <v>2017</v>
      </c>
      <c r="C57" s="60" t="s">
        <v>225</v>
      </c>
      <c r="D57" s="40">
        <v>0.16</v>
      </c>
      <c r="E57" s="132" t="s">
        <v>64</v>
      </c>
      <c r="F57" s="61">
        <v>0</v>
      </c>
      <c r="G57" s="61">
        <v>0</v>
      </c>
    </row>
    <row r="58" spans="1:7" ht="75" customHeight="1" x14ac:dyDescent="0.25">
      <c r="A58" s="41">
        <f t="shared" ref="A58:A109" si="1">A57+1</f>
        <v>3</v>
      </c>
      <c r="B58" s="40">
        <v>2017</v>
      </c>
      <c r="C58" s="60" t="s">
        <v>226</v>
      </c>
      <c r="D58" s="40">
        <v>0.5</v>
      </c>
      <c r="E58" s="132" t="s">
        <v>64</v>
      </c>
      <c r="F58" s="61">
        <v>0</v>
      </c>
      <c r="G58" s="61">
        <v>0</v>
      </c>
    </row>
    <row r="59" spans="1:7" ht="56.25" customHeight="1" x14ac:dyDescent="0.25">
      <c r="A59" s="41">
        <f t="shared" si="1"/>
        <v>4</v>
      </c>
      <c r="B59" s="40">
        <v>2017</v>
      </c>
      <c r="C59" s="60" t="s">
        <v>227</v>
      </c>
      <c r="D59" s="40">
        <v>0.1</v>
      </c>
      <c r="E59" s="132" t="s">
        <v>64</v>
      </c>
      <c r="F59" s="61">
        <v>0</v>
      </c>
      <c r="G59" s="61">
        <v>0</v>
      </c>
    </row>
    <row r="60" spans="1:7" ht="56.25" customHeight="1" x14ac:dyDescent="0.25">
      <c r="A60" s="41">
        <f t="shared" si="1"/>
        <v>5</v>
      </c>
      <c r="B60" s="40">
        <v>2017</v>
      </c>
      <c r="C60" s="60" t="s">
        <v>229</v>
      </c>
      <c r="D60" s="40">
        <v>0.5</v>
      </c>
      <c r="E60" s="132" t="s">
        <v>64</v>
      </c>
      <c r="F60" s="61">
        <v>0</v>
      </c>
      <c r="G60" s="61">
        <v>0</v>
      </c>
    </row>
    <row r="61" spans="1:7" ht="71.25" customHeight="1" x14ac:dyDescent="0.25">
      <c r="A61" s="41">
        <f t="shared" si="1"/>
        <v>6</v>
      </c>
      <c r="B61" s="40">
        <v>2017</v>
      </c>
      <c r="C61" s="60" t="s">
        <v>235</v>
      </c>
      <c r="D61" s="40">
        <v>0.7</v>
      </c>
      <c r="E61" s="132" t="s">
        <v>64</v>
      </c>
      <c r="F61" s="61">
        <v>0</v>
      </c>
      <c r="G61" s="61">
        <v>0</v>
      </c>
    </row>
    <row r="62" spans="1:7" ht="86.25" customHeight="1" x14ac:dyDescent="0.25">
      <c r="A62" s="41">
        <f t="shared" si="1"/>
        <v>7</v>
      </c>
      <c r="B62" s="40">
        <v>2017</v>
      </c>
      <c r="C62" s="60" t="s">
        <v>230</v>
      </c>
      <c r="D62" s="40">
        <v>0.22</v>
      </c>
      <c r="E62" s="132" t="s">
        <v>64</v>
      </c>
      <c r="F62" s="61">
        <v>0</v>
      </c>
      <c r="G62" s="61">
        <v>0</v>
      </c>
    </row>
    <row r="63" spans="1:7" ht="66" customHeight="1" x14ac:dyDescent="0.25">
      <c r="A63" s="41">
        <f t="shared" si="1"/>
        <v>8</v>
      </c>
      <c r="B63" s="40">
        <v>2017</v>
      </c>
      <c r="C63" s="60" t="s">
        <v>231</v>
      </c>
      <c r="D63" s="40">
        <v>0.22</v>
      </c>
      <c r="E63" s="132" t="s">
        <v>64</v>
      </c>
      <c r="F63" s="61">
        <v>0</v>
      </c>
      <c r="G63" s="61">
        <v>0</v>
      </c>
    </row>
    <row r="64" spans="1:7" ht="105" customHeight="1" x14ac:dyDescent="0.25">
      <c r="A64" s="41">
        <f t="shared" si="1"/>
        <v>9</v>
      </c>
      <c r="B64" s="40">
        <v>2017</v>
      </c>
      <c r="C64" s="60" t="s">
        <v>232</v>
      </c>
      <c r="D64" s="40">
        <v>39.85</v>
      </c>
      <c r="E64" s="132" t="s">
        <v>64</v>
      </c>
      <c r="F64" s="61">
        <v>0</v>
      </c>
      <c r="G64" s="61">
        <v>0</v>
      </c>
    </row>
    <row r="65" spans="1:7" ht="84.75" customHeight="1" x14ac:dyDescent="0.25">
      <c r="A65" s="41">
        <f t="shared" si="1"/>
        <v>10</v>
      </c>
      <c r="B65" s="40">
        <v>2017</v>
      </c>
      <c r="C65" s="60" t="s">
        <v>233</v>
      </c>
      <c r="D65" s="40">
        <v>0.01</v>
      </c>
      <c r="E65" s="132" t="s">
        <v>64</v>
      </c>
      <c r="F65" s="61">
        <v>0</v>
      </c>
      <c r="G65" s="61">
        <v>0</v>
      </c>
    </row>
    <row r="66" spans="1:7" s="64" customFormat="1" x14ac:dyDescent="0.25">
      <c r="A66" s="41">
        <f t="shared" si="1"/>
        <v>11</v>
      </c>
      <c r="B66" s="40"/>
      <c r="C66" s="40" t="s">
        <v>188</v>
      </c>
      <c r="D66" s="61">
        <f>SUM(D56:D65)</f>
        <v>42.76</v>
      </c>
      <c r="E66" s="40"/>
      <c r="F66" s="61"/>
      <c r="G66" s="61"/>
    </row>
    <row r="67" spans="1:7" s="64" customFormat="1" ht="56.25" hidden="1" customHeight="1" x14ac:dyDescent="0.25">
      <c r="A67" s="41">
        <f t="shared" si="1"/>
        <v>12</v>
      </c>
      <c r="B67" s="40">
        <v>2018</v>
      </c>
      <c r="C67" s="60" t="s">
        <v>234</v>
      </c>
      <c r="D67" s="61">
        <v>0.5</v>
      </c>
      <c r="E67" s="40"/>
      <c r="F67" s="61"/>
      <c r="G67" s="61"/>
    </row>
    <row r="68" spans="1:7" s="64" customFormat="1" ht="72" hidden="1" customHeight="1" x14ac:dyDescent="0.25">
      <c r="A68" s="41">
        <f t="shared" si="1"/>
        <v>13</v>
      </c>
      <c r="B68" s="40">
        <v>2018</v>
      </c>
      <c r="C68" s="60" t="s">
        <v>236</v>
      </c>
      <c r="D68" s="61">
        <v>7</v>
      </c>
      <c r="E68" s="40"/>
      <c r="F68" s="61"/>
      <c r="G68" s="61"/>
    </row>
    <row r="69" spans="1:7" s="64" customFormat="1" ht="56.25" hidden="1" customHeight="1" x14ac:dyDescent="0.25">
      <c r="A69" s="41">
        <f t="shared" si="1"/>
        <v>14</v>
      </c>
      <c r="B69" s="40">
        <v>2018</v>
      </c>
      <c r="C69" s="60" t="s">
        <v>237</v>
      </c>
      <c r="D69" s="61">
        <v>0.4</v>
      </c>
      <c r="E69" s="40"/>
      <c r="F69" s="61"/>
      <c r="G69" s="61"/>
    </row>
    <row r="70" spans="1:7" s="64" customFormat="1" ht="57" hidden="1" customHeight="1" x14ac:dyDescent="0.25">
      <c r="A70" s="41">
        <f t="shared" si="1"/>
        <v>15</v>
      </c>
      <c r="B70" s="40">
        <v>2018</v>
      </c>
      <c r="C70" s="60" t="s">
        <v>238</v>
      </c>
      <c r="D70" s="61">
        <v>60</v>
      </c>
      <c r="E70" s="40"/>
      <c r="F70" s="61"/>
      <c r="G70" s="61"/>
    </row>
    <row r="71" spans="1:7" s="64" customFormat="1" ht="54.75" hidden="1" customHeight="1" x14ac:dyDescent="0.25">
      <c r="A71" s="41">
        <f t="shared" si="1"/>
        <v>16</v>
      </c>
      <c r="B71" s="40">
        <v>2018</v>
      </c>
      <c r="C71" s="60" t="s">
        <v>239</v>
      </c>
      <c r="D71" s="61">
        <v>0.55000000000000004</v>
      </c>
      <c r="E71" s="40"/>
      <c r="F71" s="61"/>
      <c r="G71" s="61"/>
    </row>
    <row r="72" spans="1:7" s="64" customFormat="1" ht="120" hidden="1" customHeight="1" x14ac:dyDescent="0.25">
      <c r="A72" s="41">
        <f t="shared" si="1"/>
        <v>17</v>
      </c>
      <c r="B72" s="40">
        <v>2018</v>
      </c>
      <c r="C72" s="60" t="s">
        <v>240</v>
      </c>
      <c r="D72" s="61">
        <v>7</v>
      </c>
      <c r="E72" s="40"/>
      <c r="F72" s="61"/>
      <c r="G72" s="61"/>
    </row>
    <row r="73" spans="1:7" s="64" customFormat="1" ht="121.5" hidden="1" customHeight="1" x14ac:dyDescent="0.25">
      <c r="A73" s="41">
        <f t="shared" si="1"/>
        <v>18</v>
      </c>
      <c r="B73" s="40">
        <v>2018</v>
      </c>
      <c r="C73" s="60" t="s">
        <v>242</v>
      </c>
      <c r="D73" s="61">
        <v>7</v>
      </c>
      <c r="E73" s="40"/>
      <c r="F73" s="61"/>
      <c r="G73" s="61"/>
    </row>
    <row r="74" spans="1:7" s="64" customFormat="1" ht="123" hidden="1" customHeight="1" x14ac:dyDescent="0.25">
      <c r="A74" s="41">
        <f t="shared" si="1"/>
        <v>19</v>
      </c>
      <c r="B74" s="40">
        <v>2018</v>
      </c>
      <c r="C74" s="60" t="s">
        <v>243</v>
      </c>
      <c r="D74" s="61">
        <v>7</v>
      </c>
      <c r="E74" s="40"/>
      <c r="F74" s="61"/>
      <c r="G74" s="61"/>
    </row>
    <row r="75" spans="1:7" s="64" customFormat="1" ht="60" hidden="1" customHeight="1" x14ac:dyDescent="0.25">
      <c r="A75" s="41">
        <f t="shared" si="1"/>
        <v>20</v>
      </c>
      <c r="B75" s="40">
        <v>2018</v>
      </c>
      <c r="C75" s="60" t="s">
        <v>241</v>
      </c>
      <c r="D75" s="61">
        <v>0.5</v>
      </c>
      <c r="E75" s="40"/>
      <c r="F75" s="61"/>
      <c r="G75" s="61"/>
    </row>
    <row r="76" spans="1:7" s="64" customFormat="1" ht="79.5" hidden="1" customHeight="1" x14ac:dyDescent="0.25">
      <c r="A76" s="41">
        <f t="shared" si="1"/>
        <v>21</v>
      </c>
      <c r="B76" s="40">
        <v>2018</v>
      </c>
      <c r="C76" s="60" t="s">
        <v>244</v>
      </c>
      <c r="D76" s="61">
        <v>0.2</v>
      </c>
      <c r="E76" s="40"/>
      <c r="F76" s="61"/>
      <c r="G76" s="61"/>
    </row>
    <row r="77" spans="1:7" s="64" customFormat="1" ht="63.75" hidden="1" customHeight="1" x14ac:dyDescent="0.25">
      <c r="A77" s="41">
        <f t="shared" si="1"/>
        <v>22</v>
      </c>
      <c r="B77" s="40">
        <v>2018</v>
      </c>
      <c r="C77" s="60" t="s">
        <v>245</v>
      </c>
      <c r="D77" s="61">
        <v>0.5</v>
      </c>
      <c r="E77" s="40"/>
      <c r="F77" s="61"/>
      <c r="G77" s="61"/>
    </row>
    <row r="78" spans="1:7" s="64" customFormat="1" ht="62.25" hidden="1" customHeight="1" x14ac:dyDescent="0.25">
      <c r="A78" s="41">
        <f t="shared" si="1"/>
        <v>23</v>
      </c>
      <c r="B78" s="40">
        <v>2018</v>
      </c>
      <c r="C78" s="60" t="s">
        <v>246</v>
      </c>
      <c r="D78" s="61">
        <v>0.5</v>
      </c>
      <c r="E78" s="40"/>
      <c r="F78" s="61"/>
      <c r="G78" s="61"/>
    </row>
    <row r="79" spans="1:7" s="64" customFormat="1" ht="58.5" hidden="1" customHeight="1" x14ac:dyDescent="0.25">
      <c r="A79" s="41">
        <f t="shared" si="1"/>
        <v>24</v>
      </c>
      <c r="B79" s="40">
        <v>2018</v>
      </c>
      <c r="C79" s="60" t="s">
        <v>247</v>
      </c>
      <c r="D79" s="61">
        <v>0.23</v>
      </c>
      <c r="E79" s="40"/>
      <c r="F79" s="61"/>
      <c r="G79" s="61"/>
    </row>
    <row r="80" spans="1:7" s="64" customFormat="1" ht="54.75" hidden="1" customHeight="1" x14ac:dyDescent="0.25">
      <c r="A80" s="41">
        <f t="shared" si="1"/>
        <v>25</v>
      </c>
      <c r="B80" s="40">
        <v>2018</v>
      </c>
      <c r="C80" s="60" t="s">
        <v>248</v>
      </c>
      <c r="D80" s="61">
        <v>0.5</v>
      </c>
      <c r="E80" s="40"/>
      <c r="F80" s="61"/>
      <c r="G80" s="61"/>
    </row>
    <row r="81" spans="1:7" s="64" customFormat="1" ht="47.25" hidden="1" x14ac:dyDescent="0.25">
      <c r="A81" s="41">
        <f t="shared" si="1"/>
        <v>26</v>
      </c>
      <c r="B81" s="40">
        <v>2018</v>
      </c>
      <c r="C81" s="60" t="s">
        <v>249</v>
      </c>
      <c r="D81" s="61">
        <v>0.5</v>
      </c>
      <c r="E81" s="40"/>
      <c r="F81" s="61"/>
      <c r="G81" s="61"/>
    </row>
    <row r="82" spans="1:7" s="64" customFormat="1" ht="47.25" hidden="1" x14ac:dyDescent="0.25">
      <c r="A82" s="41">
        <f t="shared" si="1"/>
        <v>27</v>
      </c>
      <c r="B82" s="40">
        <v>2018</v>
      </c>
      <c r="C82" s="60" t="s">
        <v>251</v>
      </c>
      <c r="D82" s="61">
        <v>0.5</v>
      </c>
      <c r="E82" s="40"/>
      <c r="F82" s="61"/>
      <c r="G82" s="61"/>
    </row>
    <row r="83" spans="1:7" s="64" customFormat="1" ht="54.75" hidden="1" customHeight="1" x14ac:dyDescent="0.25">
      <c r="A83" s="41">
        <f t="shared" si="1"/>
        <v>28</v>
      </c>
      <c r="B83" s="40">
        <v>2018</v>
      </c>
      <c r="C83" s="60" t="s">
        <v>252</v>
      </c>
      <c r="D83" s="61">
        <v>0.3</v>
      </c>
      <c r="E83" s="40"/>
      <c r="F83" s="61"/>
      <c r="G83" s="61"/>
    </row>
    <row r="84" spans="1:7" s="64" customFormat="1" ht="87.75" hidden="1" customHeight="1" x14ac:dyDescent="0.25">
      <c r="A84" s="41">
        <f t="shared" si="1"/>
        <v>29</v>
      </c>
      <c r="B84" s="40">
        <v>2018</v>
      </c>
      <c r="C84" s="60" t="s">
        <v>253</v>
      </c>
      <c r="D84" s="61">
        <v>0.5</v>
      </c>
      <c r="E84" s="40"/>
      <c r="F84" s="61"/>
      <c r="G84" s="61"/>
    </row>
    <row r="85" spans="1:7" s="64" customFormat="1" ht="87.75" hidden="1" customHeight="1" x14ac:dyDescent="0.25">
      <c r="A85" s="41">
        <f t="shared" si="1"/>
        <v>30</v>
      </c>
      <c r="B85" s="40">
        <v>2018</v>
      </c>
      <c r="C85" s="60" t="s">
        <v>250</v>
      </c>
      <c r="D85" s="61">
        <v>0.5</v>
      </c>
      <c r="E85" s="40"/>
      <c r="F85" s="61"/>
      <c r="G85" s="61"/>
    </row>
    <row r="86" spans="1:7" s="64" customFormat="1" ht="92.25" hidden="1" customHeight="1" x14ac:dyDescent="0.25">
      <c r="A86" s="41">
        <f t="shared" si="1"/>
        <v>31</v>
      </c>
      <c r="B86" s="40">
        <v>2018</v>
      </c>
      <c r="C86" s="60" t="s">
        <v>254</v>
      </c>
      <c r="D86" s="61">
        <v>0.7</v>
      </c>
      <c r="E86" s="40"/>
      <c r="F86" s="61"/>
      <c r="G86" s="61"/>
    </row>
    <row r="87" spans="1:7" s="64" customFormat="1" x14ac:dyDescent="0.25">
      <c r="A87" s="41">
        <f t="shared" si="1"/>
        <v>32</v>
      </c>
      <c r="B87" s="40"/>
      <c r="C87" s="40" t="s">
        <v>187</v>
      </c>
      <c r="D87" s="61">
        <f>SUM(D67:D86)</f>
        <v>94.88000000000001</v>
      </c>
      <c r="E87" s="40"/>
      <c r="F87" s="61"/>
      <c r="G87" s="61"/>
    </row>
    <row r="88" spans="1:7" s="64" customFormat="1" ht="72" hidden="1" customHeight="1" x14ac:dyDescent="0.25">
      <c r="A88" s="41">
        <f t="shared" si="1"/>
        <v>33</v>
      </c>
      <c r="B88" s="40">
        <v>2019</v>
      </c>
      <c r="C88" s="60" t="s">
        <v>255</v>
      </c>
      <c r="D88" s="61">
        <v>0.73</v>
      </c>
      <c r="E88" s="40"/>
      <c r="F88" s="61"/>
      <c r="G88" s="61"/>
    </row>
    <row r="89" spans="1:7" s="64" customFormat="1" ht="67.5" hidden="1" customHeight="1" x14ac:dyDescent="0.25">
      <c r="A89" s="41">
        <f t="shared" si="1"/>
        <v>34</v>
      </c>
      <c r="B89" s="40">
        <v>2019</v>
      </c>
      <c r="C89" s="60" t="s">
        <v>256</v>
      </c>
      <c r="D89" s="61">
        <v>70</v>
      </c>
      <c r="E89" s="40"/>
      <c r="F89" s="61"/>
      <c r="G89" s="61"/>
    </row>
    <row r="90" spans="1:7" s="64" customFormat="1" ht="57" hidden="1" customHeight="1" x14ac:dyDescent="0.25">
      <c r="A90" s="41">
        <f t="shared" si="1"/>
        <v>35</v>
      </c>
      <c r="B90" s="40">
        <v>2019</v>
      </c>
      <c r="C90" s="60" t="s">
        <v>257</v>
      </c>
      <c r="D90" s="61">
        <v>0.5</v>
      </c>
      <c r="E90" s="40"/>
      <c r="F90" s="61"/>
      <c r="G90" s="61"/>
    </row>
    <row r="91" spans="1:7" s="64" customFormat="1" ht="75.75" hidden="1" customHeight="1" x14ac:dyDescent="0.25">
      <c r="A91" s="41">
        <f t="shared" si="1"/>
        <v>36</v>
      </c>
      <c r="B91" s="40">
        <v>2019</v>
      </c>
      <c r="C91" s="60" t="s">
        <v>258</v>
      </c>
      <c r="D91" s="61">
        <v>7</v>
      </c>
      <c r="E91" s="40"/>
      <c r="F91" s="61"/>
      <c r="G91" s="61"/>
    </row>
    <row r="92" spans="1:7" s="64" customFormat="1" ht="81.75" hidden="1" customHeight="1" x14ac:dyDescent="0.25">
      <c r="A92" s="41">
        <f t="shared" si="1"/>
        <v>37</v>
      </c>
      <c r="B92" s="40">
        <v>2019</v>
      </c>
      <c r="C92" s="60" t="s">
        <v>259</v>
      </c>
      <c r="D92" s="61">
        <v>1.5</v>
      </c>
      <c r="E92" s="40"/>
      <c r="F92" s="61"/>
      <c r="G92" s="61"/>
    </row>
    <row r="93" spans="1:7" s="64" customFormat="1" ht="60" hidden="1" customHeight="1" x14ac:dyDescent="0.25">
      <c r="A93" s="41">
        <f t="shared" si="1"/>
        <v>38</v>
      </c>
      <c r="B93" s="40">
        <v>2019</v>
      </c>
      <c r="C93" s="60" t="s">
        <v>260</v>
      </c>
      <c r="D93" s="61">
        <v>40</v>
      </c>
      <c r="E93" s="40"/>
      <c r="F93" s="61"/>
      <c r="G93" s="61"/>
    </row>
    <row r="94" spans="1:7" s="64" customFormat="1" ht="64.5" hidden="1" customHeight="1" x14ac:dyDescent="0.25">
      <c r="A94" s="41">
        <f t="shared" si="1"/>
        <v>39</v>
      </c>
      <c r="B94" s="40">
        <v>2019</v>
      </c>
      <c r="C94" s="60" t="s">
        <v>261</v>
      </c>
      <c r="D94" s="61">
        <v>76.88</v>
      </c>
      <c r="E94" s="40"/>
      <c r="F94" s="61"/>
      <c r="G94" s="61"/>
    </row>
    <row r="95" spans="1:7" s="64" customFormat="1" ht="54.75" hidden="1" customHeight="1" x14ac:dyDescent="0.25">
      <c r="A95" s="41">
        <f t="shared" si="1"/>
        <v>40</v>
      </c>
      <c r="B95" s="40">
        <v>2019</v>
      </c>
      <c r="C95" s="60" t="s">
        <v>262</v>
      </c>
      <c r="D95" s="61">
        <v>13.2</v>
      </c>
      <c r="E95" s="40"/>
      <c r="F95" s="61"/>
      <c r="G95" s="61"/>
    </row>
    <row r="96" spans="1:7" s="64" customFormat="1" x14ac:dyDescent="0.25">
      <c r="A96" s="41">
        <f t="shared" si="1"/>
        <v>41</v>
      </c>
      <c r="B96" s="40"/>
      <c r="C96" s="40" t="s">
        <v>186</v>
      </c>
      <c r="D96" s="61">
        <f>SUM(D88:D95)</f>
        <v>209.81</v>
      </c>
      <c r="E96" s="40"/>
      <c r="F96" s="61"/>
      <c r="G96" s="61"/>
    </row>
    <row r="97" spans="1:7" s="64" customFormat="1" ht="105.75" hidden="1" customHeight="1" x14ac:dyDescent="0.25">
      <c r="A97" s="41">
        <f t="shared" si="1"/>
        <v>42</v>
      </c>
      <c r="B97" s="40">
        <v>2020</v>
      </c>
      <c r="C97" s="60" t="s">
        <v>263</v>
      </c>
      <c r="D97" s="61">
        <v>59.9</v>
      </c>
      <c r="E97" s="40"/>
      <c r="F97" s="61"/>
      <c r="G97" s="61"/>
    </row>
    <row r="98" spans="1:7" s="64" customFormat="1" ht="129" hidden="1" customHeight="1" x14ac:dyDescent="0.25">
      <c r="A98" s="41">
        <f t="shared" si="1"/>
        <v>43</v>
      </c>
      <c r="B98" s="40">
        <v>2020</v>
      </c>
      <c r="C98" s="60" t="s">
        <v>264</v>
      </c>
      <c r="D98" s="61">
        <v>1</v>
      </c>
      <c r="E98" s="40"/>
      <c r="F98" s="61"/>
      <c r="G98" s="61"/>
    </row>
    <row r="99" spans="1:7" s="64" customFormat="1" ht="56.25" hidden="1" customHeight="1" x14ac:dyDescent="0.25">
      <c r="A99" s="41">
        <f t="shared" si="1"/>
        <v>44</v>
      </c>
      <c r="B99" s="40">
        <v>2020</v>
      </c>
      <c r="C99" s="60" t="s">
        <v>265</v>
      </c>
      <c r="D99" s="61">
        <v>0.5</v>
      </c>
      <c r="E99" s="40"/>
      <c r="F99" s="61"/>
      <c r="G99" s="61"/>
    </row>
    <row r="100" spans="1:7" s="64" customFormat="1" ht="60" hidden="1" customHeight="1" x14ac:dyDescent="0.25">
      <c r="A100" s="41">
        <f t="shared" si="1"/>
        <v>45</v>
      </c>
      <c r="B100" s="40">
        <v>2020</v>
      </c>
      <c r="C100" s="60" t="s">
        <v>266</v>
      </c>
      <c r="D100" s="61">
        <v>0.5</v>
      </c>
      <c r="E100" s="40"/>
      <c r="F100" s="61"/>
      <c r="G100" s="61"/>
    </row>
    <row r="101" spans="1:7" s="64" customFormat="1" ht="91.5" hidden="1" customHeight="1" x14ac:dyDescent="0.25">
      <c r="A101" s="41">
        <f t="shared" si="1"/>
        <v>46</v>
      </c>
      <c r="B101" s="40">
        <v>2020</v>
      </c>
      <c r="C101" s="60" t="s">
        <v>267</v>
      </c>
      <c r="D101" s="61">
        <v>10</v>
      </c>
      <c r="E101" s="40"/>
      <c r="F101" s="61"/>
      <c r="G101" s="61"/>
    </row>
    <row r="102" spans="1:7" s="64" customFormat="1" x14ac:dyDescent="0.25">
      <c r="A102" s="41">
        <f t="shared" si="1"/>
        <v>47</v>
      </c>
      <c r="B102" s="40"/>
      <c r="C102" s="40" t="s">
        <v>189</v>
      </c>
      <c r="D102" s="61">
        <f>SUM(D97:D101)</f>
        <v>71.900000000000006</v>
      </c>
      <c r="E102" s="40"/>
      <c r="F102" s="61"/>
      <c r="G102" s="61"/>
    </row>
    <row r="103" spans="1:7" s="64" customFormat="1" ht="93.75" hidden="1" customHeight="1" x14ac:dyDescent="0.25">
      <c r="A103" s="41">
        <f t="shared" si="1"/>
        <v>48</v>
      </c>
      <c r="B103" s="40">
        <v>2021</v>
      </c>
      <c r="C103" s="60" t="s">
        <v>269</v>
      </c>
      <c r="D103" s="61">
        <v>63.89</v>
      </c>
      <c r="E103" s="40"/>
      <c r="F103" s="61"/>
      <c r="G103" s="61"/>
    </row>
    <row r="104" spans="1:7" s="64" customFormat="1" ht="75.75" hidden="1" customHeight="1" x14ac:dyDescent="0.25">
      <c r="A104" s="41">
        <f t="shared" si="1"/>
        <v>49</v>
      </c>
      <c r="B104" s="40">
        <v>2021</v>
      </c>
      <c r="C104" s="60" t="s">
        <v>268</v>
      </c>
      <c r="D104" s="61">
        <v>12.5</v>
      </c>
      <c r="E104" s="40"/>
      <c r="F104" s="61"/>
      <c r="G104" s="61"/>
    </row>
    <row r="105" spans="1:7" s="64" customFormat="1" ht="55.5" hidden="1" customHeight="1" x14ac:dyDescent="0.25">
      <c r="A105" s="41">
        <f t="shared" si="1"/>
        <v>50</v>
      </c>
      <c r="B105" s="40">
        <v>2021</v>
      </c>
      <c r="C105" s="60" t="s">
        <v>270</v>
      </c>
      <c r="D105" s="61">
        <v>0.5</v>
      </c>
      <c r="E105" s="40"/>
      <c r="F105" s="61"/>
      <c r="G105" s="61"/>
    </row>
    <row r="106" spans="1:7" s="64" customFormat="1" ht="58.5" hidden="1" customHeight="1" x14ac:dyDescent="0.25">
      <c r="A106" s="41">
        <f t="shared" si="1"/>
        <v>51</v>
      </c>
      <c r="B106" s="40">
        <v>2021</v>
      </c>
      <c r="C106" s="60" t="s">
        <v>272</v>
      </c>
      <c r="D106" s="61">
        <v>0.5</v>
      </c>
      <c r="E106" s="40"/>
      <c r="F106" s="61"/>
      <c r="G106" s="61"/>
    </row>
    <row r="107" spans="1:7" s="64" customFormat="1" ht="95.25" hidden="1" customHeight="1" x14ac:dyDescent="0.25">
      <c r="A107" s="41">
        <f t="shared" si="1"/>
        <v>52</v>
      </c>
      <c r="B107" s="40">
        <v>2021</v>
      </c>
      <c r="C107" s="60" t="s">
        <v>271</v>
      </c>
      <c r="D107" s="61">
        <v>1.5</v>
      </c>
      <c r="E107" s="40"/>
      <c r="F107" s="61"/>
      <c r="G107" s="61"/>
    </row>
    <row r="108" spans="1:7" s="64" customFormat="1" x14ac:dyDescent="0.25">
      <c r="A108" s="41">
        <f t="shared" si="1"/>
        <v>53</v>
      </c>
      <c r="B108" s="40"/>
      <c r="C108" s="40" t="s">
        <v>190</v>
      </c>
      <c r="D108" s="61">
        <f>SUM(D103:D107)</f>
        <v>78.89</v>
      </c>
      <c r="E108" s="40"/>
      <c r="F108" s="61"/>
      <c r="G108" s="61"/>
    </row>
    <row r="109" spans="1:7" s="64" customFormat="1" x14ac:dyDescent="0.25">
      <c r="A109" s="40">
        <f t="shared" si="1"/>
        <v>54</v>
      </c>
      <c r="B109" s="62"/>
      <c r="C109" s="40" t="s">
        <v>184</v>
      </c>
      <c r="D109" s="61">
        <f>D66+D87+D96+D102+D108</f>
        <v>498.24</v>
      </c>
      <c r="E109" s="40"/>
      <c r="F109" s="61"/>
      <c r="G109" s="61"/>
    </row>
    <row r="110" spans="1:7" ht="15" hidden="1" customHeight="1" x14ac:dyDescent="0.25">
      <c r="A110" s="231" t="s">
        <v>151</v>
      </c>
      <c r="B110" s="231"/>
      <c r="C110" s="231"/>
      <c r="D110" s="231"/>
      <c r="E110" s="231"/>
      <c r="F110" s="231"/>
      <c r="G110" s="231"/>
    </row>
    <row r="111" spans="1:7" hidden="1" x14ac:dyDescent="0.25">
      <c r="A111" s="231"/>
      <c r="B111" s="231"/>
      <c r="C111" s="231"/>
      <c r="D111" s="231"/>
      <c r="E111" s="231"/>
      <c r="F111" s="231"/>
      <c r="G111" s="231"/>
    </row>
    <row r="112" spans="1:7" hidden="1" x14ac:dyDescent="0.25">
      <c r="A112" s="142" t="s">
        <v>8</v>
      </c>
      <c r="B112" s="142" t="s">
        <v>136</v>
      </c>
      <c r="C112" s="142" t="s">
        <v>137</v>
      </c>
      <c r="D112" s="142" t="s">
        <v>110</v>
      </c>
      <c r="E112" s="142" t="s">
        <v>139</v>
      </c>
      <c r="F112" s="230" t="s">
        <v>141</v>
      </c>
      <c r="G112" s="230"/>
    </row>
    <row r="113" spans="1:7" ht="63" hidden="1" x14ac:dyDescent="0.25">
      <c r="A113" s="142"/>
      <c r="B113" s="142"/>
      <c r="C113" s="142"/>
      <c r="D113" s="142"/>
      <c r="E113" s="142"/>
      <c r="F113" s="40" t="s">
        <v>140</v>
      </c>
      <c r="G113" s="40" t="s">
        <v>138</v>
      </c>
    </row>
    <row r="114" spans="1:7" hidden="1" x14ac:dyDescent="0.25">
      <c r="A114" s="40">
        <v>1</v>
      </c>
      <c r="B114" s="40">
        <v>2</v>
      </c>
      <c r="C114" s="40">
        <v>3</v>
      </c>
      <c r="D114" s="40">
        <v>4</v>
      </c>
      <c r="E114" s="40">
        <v>5</v>
      </c>
      <c r="F114" s="40">
        <v>6</v>
      </c>
      <c r="G114" s="40">
        <v>7</v>
      </c>
    </row>
    <row r="115" spans="1:7" hidden="1" x14ac:dyDescent="0.25">
      <c r="A115" s="142">
        <v>1</v>
      </c>
      <c r="B115" s="142"/>
      <c r="C115" s="62"/>
      <c r="D115" s="212"/>
      <c r="E115" s="212"/>
      <c r="F115" s="212"/>
      <c r="G115" s="212"/>
    </row>
    <row r="116" spans="1:7" hidden="1" x14ac:dyDescent="0.25">
      <c r="A116" s="142"/>
      <c r="B116" s="142"/>
      <c r="C116" s="62"/>
      <c r="D116" s="232"/>
      <c r="E116" s="232"/>
      <c r="F116" s="232"/>
      <c r="G116" s="232"/>
    </row>
    <row r="117" spans="1:7" hidden="1" x14ac:dyDescent="0.25">
      <c r="A117" s="142"/>
      <c r="B117" s="142"/>
      <c r="C117" s="62"/>
      <c r="D117" s="213"/>
      <c r="E117" s="213"/>
      <c r="F117" s="213"/>
      <c r="G117" s="213"/>
    </row>
    <row r="118" spans="1:7" ht="33.75" hidden="1" customHeight="1" x14ac:dyDescent="0.25">
      <c r="A118" s="142">
        <v>2</v>
      </c>
      <c r="B118" s="142"/>
      <c r="C118" s="62"/>
      <c r="D118" s="212"/>
      <c r="E118" s="212"/>
      <c r="F118" s="212"/>
      <c r="G118" s="212"/>
    </row>
    <row r="119" spans="1:7" hidden="1" x14ac:dyDescent="0.25">
      <c r="A119" s="142"/>
      <c r="B119" s="142"/>
      <c r="C119" s="62"/>
      <c r="D119" s="232"/>
      <c r="E119" s="232"/>
      <c r="F119" s="232"/>
      <c r="G119" s="232"/>
    </row>
    <row r="120" spans="1:7" hidden="1" x14ac:dyDescent="0.25">
      <c r="A120" s="142"/>
      <c r="B120" s="142"/>
      <c r="C120" s="62"/>
      <c r="D120" s="213"/>
      <c r="E120" s="213"/>
      <c r="F120" s="213"/>
      <c r="G120" s="213"/>
    </row>
    <row r="121" spans="1:7" ht="30" hidden="1" customHeight="1" x14ac:dyDescent="0.25">
      <c r="A121" s="142">
        <v>3</v>
      </c>
      <c r="B121" s="142"/>
      <c r="C121" s="62"/>
      <c r="D121" s="212"/>
      <c r="E121" s="212"/>
      <c r="F121" s="212"/>
      <c r="G121" s="212"/>
    </row>
    <row r="122" spans="1:7" hidden="1" x14ac:dyDescent="0.25">
      <c r="A122" s="142"/>
      <c r="B122" s="142"/>
      <c r="C122" s="62"/>
      <c r="D122" s="232"/>
      <c r="E122" s="232"/>
      <c r="F122" s="232"/>
      <c r="G122" s="232"/>
    </row>
    <row r="123" spans="1:7" hidden="1" x14ac:dyDescent="0.25">
      <c r="A123" s="142"/>
      <c r="B123" s="142"/>
      <c r="C123" s="62"/>
      <c r="D123" s="213"/>
      <c r="E123" s="213"/>
      <c r="F123" s="213"/>
      <c r="G123" s="213"/>
    </row>
    <row r="124" spans="1:7" hidden="1" x14ac:dyDescent="0.25">
      <c r="A124" s="142">
        <v>4</v>
      </c>
      <c r="B124" s="142"/>
      <c r="C124" s="62"/>
      <c r="D124" s="212"/>
      <c r="E124" s="212"/>
      <c r="F124" s="212"/>
      <c r="G124" s="212"/>
    </row>
    <row r="125" spans="1:7" hidden="1" x14ac:dyDescent="0.25">
      <c r="A125" s="142"/>
      <c r="B125" s="142"/>
      <c r="C125" s="62"/>
      <c r="D125" s="232"/>
      <c r="E125" s="232"/>
      <c r="F125" s="232"/>
      <c r="G125" s="232"/>
    </row>
    <row r="126" spans="1:7" hidden="1" x14ac:dyDescent="0.25">
      <c r="A126" s="142"/>
      <c r="B126" s="142"/>
      <c r="C126" s="62"/>
      <c r="D126" s="213"/>
      <c r="E126" s="213"/>
      <c r="F126" s="213"/>
      <c r="G126" s="213"/>
    </row>
    <row r="127" spans="1:7" hidden="1" x14ac:dyDescent="0.25">
      <c r="A127" s="62"/>
      <c r="B127" s="62"/>
      <c r="C127" s="62" t="s">
        <v>152</v>
      </c>
      <c r="D127" s="40">
        <f>SUM(D115:D126)</f>
        <v>0</v>
      </c>
      <c r="E127" s="40"/>
      <c r="F127" s="40">
        <f>SUM(F115:F126)</f>
        <v>0</v>
      </c>
      <c r="G127" s="40">
        <f>SUM(G115:G126)</f>
        <v>0</v>
      </c>
    </row>
    <row r="128" spans="1:7" hidden="1" x14ac:dyDescent="0.25"/>
    <row r="130" spans="1:7" x14ac:dyDescent="0.25">
      <c r="A130" s="233" t="s">
        <v>185</v>
      </c>
      <c r="B130" s="233"/>
      <c r="C130" s="233"/>
      <c r="D130" s="234"/>
      <c r="E130" s="234"/>
      <c r="F130" s="234"/>
      <c r="G130" s="234"/>
    </row>
    <row r="131" spans="1:7" ht="15" customHeight="1" x14ac:dyDescent="0.25">
      <c r="A131" s="142" t="s">
        <v>8</v>
      </c>
      <c r="B131" s="142" t="s">
        <v>136</v>
      </c>
      <c r="C131" s="142" t="s">
        <v>461</v>
      </c>
      <c r="D131" s="64"/>
      <c r="E131" s="64"/>
      <c r="F131" s="64"/>
      <c r="G131" s="64"/>
    </row>
    <row r="132" spans="1:7" x14ac:dyDescent="0.25">
      <c r="A132" s="142"/>
      <c r="B132" s="142"/>
      <c r="C132" s="142"/>
    </row>
    <row r="133" spans="1:7" x14ac:dyDescent="0.25">
      <c r="A133" s="40">
        <v>1</v>
      </c>
      <c r="B133" s="40">
        <v>2</v>
      </c>
      <c r="C133" s="40">
        <v>3</v>
      </c>
    </row>
    <row r="134" spans="1:7" x14ac:dyDescent="0.25">
      <c r="A134" s="40">
        <v>1</v>
      </c>
      <c r="B134" s="40">
        <v>2017</v>
      </c>
      <c r="C134" s="61">
        <f>G40</f>
        <v>23.244000000000003</v>
      </c>
    </row>
    <row r="135" spans="1:7" hidden="1" x14ac:dyDescent="0.25">
      <c r="A135" s="40">
        <v>2</v>
      </c>
      <c r="B135" s="40">
        <v>2018</v>
      </c>
      <c r="C135" s="40">
        <v>0</v>
      </c>
    </row>
    <row r="136" spans="1:7" hidden="1" x14ac:dyDescent="0.25">
      <c r="A136" s="40">
        <v>3</v>
      </c>
      <c r="B136" s="40">
        <v>2019</v>
      </c>
      <c r="C136" s="40">
        <v>0</v>
      </c>
    </row>
    <row r="137" spans="1:7" hidden="1" x14ac:dyDescent="0.25">
      <c r="A137" s="40">
        <v>4</v>
      </c>
      <c r="B137" s="40">
        <v>2020</v>
      </c>
      <c r="C137" s="40">
        <v>0</v>
      </c>
    </row>
    <row r="138" spans="1:7" hidden="1" x14ac:dyDescent="0.25">
      <c r="A138" s="40">
        <v>5</v>
      </c>
      <c r="B138" s="40">
        <v>2021</v>
      </c>
      <c r="C138" s="40">
        <v>0</v>
      </c>
    </row>
    <row r="139" spans="1:7" hidden="1" x14ac:dyDescent="0.25">
      <c r="A139" s="139" t="s">
        <v>217</v>
      </c>
      <c r="B139" s="140"/>
      <c r="C139" s="40">
        <f>SUM(C134:C136)</f>
        <v>23.244000000000003</v>
      </c>
    </row>
    <row r="141" spans="1:7" ht="15.75" customHeight="1" x14ac:dyDescent="0.25">
      <c r="A141" s="11"/>
      <c r="B141" s="11"/>
      <c r="C141" s="15"/>
    </row>
    <row r="142" spans="1:7" x14ac:dyDescent="0.25">
      <c r="A142" s="21"/>
      <c r="B142" s="14" t="s">
        <v>463</v>
      </c>
      <c r="C142" s="131" t="s">
        <v>464</v>
      </c>
      <c r="D142" s="137" t="s">
        <v>465</v>
      </c>
      <c r="E142" s="137"/>
    </row>
    <row r="143" spans="1:7" x14ac:dyDescent="0.25">
      <c r="A143" s="57"/>
      <c r="B143" s="21"/>
      <c r="C143" s="10"/>
    </row>
    <row r="144" spans="1:7" x14ac:dyDescent="0.25">
      <c r="A144" s="57"/>
      <c r="B144" s="21"/>
      <c r="C144" s="10"/>
    </row>
  </sheetData>
  <sheetProtection formatCells="0" formatColumns="0" formatRows="0" insertColumns="0" insertRows="0" insertHyperlinks="0" deleteColumns="0" deleteRows="0" sort="0" autoFilter="0" pivotTables="0"/>
  <protectedRanges>
    <protectedRange sqref="E66:G109 E41:G48 E9:G9 F12:G16 F10:G10 F18:G18 E10:E18 E40 E22:G22" name="Диапазон9"/>
    <protectedRange sqref="E115:G117" name="Диапазон3"/>
    <protectedRange sqref="E118:G120" name="Диапазон2"/>
    <protectedRange sqref="E121:G126" name="Диапазон1"/>
    <protectedRange sqref="F17:G17" name="Диапазон9_1"/>
    <protectedRange sqref="E19:E21" name="Диапазон9_8"/>
    <protectedRange sqref="E23:E38" name="Диапазон9_8_1"/>
    <protectedRange sqref="E39" name="Диапазон9_8_2"/>
  </protectedRanges>
  <mergeCells count="52">
    <mergeCell ref="D142:E142"/>
    <mergeCell ref="A130:G130"/>
    <mergeCell ref="A131:A132"/>
    <mergeCell ref="B131:B132"/>
    <mergeCell ref="C131:C132"/>
    <mergeCell ref="A139:B139"/>
    <mergeCell ref="G124:G126"/>
    <mergeCell ref="A121:A123"/>
    <mergeCell ref="B121:B123"/>
    <mergeCell ref="D121:D123"/>
    <mergeCell ref="E121:E123"/>
    <mergeCell ref="F121:F123"/>
    <mergeCell ref="G121:G123"/>
    <mergeCell ref="A124:A126"/>
    <mergeCell ref="B124:B126"/>
    <mergeCell ref="D124:D126"/>
    <mergeCell ref="E124:E126"/>
    <mergeCell ref="F124:F126"/>
    <mergeCell ref="G118:G120"/>
    <mergeCell ref="A115:A117"/>
    <mergeCell ref="B115:B117"/>
    <mergeCell ref="D115:D117"/>
    <mergeCell ref="E115:E117"/>
    <mergeCell ref="F115:F117"/>
    <mergeCell ref="G115:G117"/>
    <mergeCell ref="A118:A120"/>
    <mergeCell ref="B118:B120"/>
    <mergeCell ref="D118:D120"/>
    <mergeCell ref="E118:E120"/>
    <mergeCell ref="F118:F120"/>
    <mergeCell ref="A110:G111"/>
    <mergeCell ref="A112:A113"/>
    <mergeCell ref="B112:B113"/>
    <mergeCell ref="C112:C113"/>
    <mergeCell ref="D112:D113"/>
    <mergeCell ref="E112:E113"/>
    <mergeCell ref="F112:G112"/>
    <mergeCell ref="A8:G8"/>
    <mergeCell ref="A51:G52"/>
    <mergeCell ref="A53:A54"/>
    <mergeCell ref="B53:B54"/>
    <mergeCell ref="C53:C54"/>
    <mergeCell ref="D53:D54"/>
    <mergeCell ref="E53:E54"/>
    <mergeCell ref="F53:G53"/>
    <mergeCell ref="A3:G3"/>
    <mergeCell ref="A5:A6"/>
    <mergeCell ref="B5:B6"/>
    <mergeCell ref="C5:C6"/>
    <mergeCell ref="D5:D6"/>
    <mergeCell ref="E5:E6"/>
    <mergeCell ref="F5:G5"/>
  </mergeCells>
  <pageMargins left="0.7" right="0.7" top="0.75" bottom="0.75" header="0.3" footer="0.3"/>
  <pageSetup paperSize="8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Контроль исполнения финплана</vt:lpstr>
      <vt:lpstr>Контроль соответствия инсточник</vt:lpstr>
      <vt:lpstr>Подтверждающие документы</vt:lpstr>
      <vt:lpstr>Контроль соответствия мероприят</vt:lpstr>
      <vt:lpstr>Закупочная деятельность</vt:lpstr>
      <vt:lpstr>Контроль сроков</vt:lpstr>
      <vt:lpstr>Плановые показатели</vt:lpstr>
      <vt:lpstr>Контроль использ платы за ТП</vt:lpstr>
      <vt:lpstr>Перечень подключаемых абон-ов </vt:lpstr>
      <vt:lpstr>'Контроль использ платы за ТП'!Область_печати</vt:lpstr>
      <vt:lpstr>'Контроль соответствия инсточник'!Область_печати</vt:lpstr>
      <vt:lpstr>'Контроль соответствия мероприят'!Область_печати</vt:lpstr>
      <vt:lpstr>'Контроль сроков'!Область_печати</vt:lpstr>
      <vt:lpstr>'Перечень подключаемых абон-ов '!Область_печати</vt:lpstr>
    </vt:vector>
  </TitlesOfParts>
  <Company>REK DCT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Шуляк Сергей Юрьевич</dc:creator>
  <cp:lastModifiedBy>Кузько Александр Александрович</cp:lastModifiedBy>
  <cp:lastPrinted>2017-08-24T08:16:41Z</cp:lastPrinted>
  <dcterms:created xsi:type="dcterms:W3CDTF">2016-03-25T13:32:44Z</dcterms:created>
  <dcterms:modified xsi:type="dcterms:W3CDTF">2017-12-08T09:51:03Z</dcterms:modified>
</cp:coreProperties>
</file>