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15" windowWidth="13920" windowHeight="12810" tabRatio="879"/>
  </bookViews>
  <sheets>
    <sheet name="Контроль исполнения финплана" sheetId="9" r:id="rId1"/>
    <sheet name="Контроль соответствия инсточник" sheetId="8" r:id="rId2"/>
    <sheet name="Подтверждающие документы" sheetId="3" r:id="rId3"/>
    <sheet name="Контроль соответствия мероприят" sheetId="7" r:id="rId4"/>
    <sheet name="Закупочная деятельность" sheetId="1" r:id="rId5"/>
    <sheet name="Контроль сроков" sheetId="6" r:id="rId6"/>
    <sheet name="Плановые показатели" sheetId="5" r:id="rId7"/>
    <sheet name="Контроль использ платы за ТП" sheetId="10" r:id="rId8"/>
    <sheet name="Перечень подключаемых абонентов" sheetId="11" r:id="rId9"/>
  </sheets>
  <definedNames>
    <definedName name="_xlnm._FilterDatabase" localSheetId="7" hidden="1">'Контроль использ платы за ТП'!$A$4:$S$18</definedName>
    <definedName name="_xlnm.Print_Area" localSheetId="1">'Контроль соответствия инсточник'!$A$1:$I$20</definedName>
    <definedName name="_xlnm.Print_Area" localSheetId="5">'Контроль сроков'!$A$1:$J$22</definedName>
    <definedName name="_xlnm.Print_Area" localSheetId="6">'Плановые показатели'!$A$1:$J$24</definedName>
  </definedNames>
  <calcPr calcId="144525"/>
</workbook>
</file>

<file path=xl/calcChain.xml><?xml version="1.0" encoding="utf-8"?>
<calcChain xmlns="http://schemas.openxmlformats.org/spreadsheetml/2006/main">
  <c r="G15" i="11" l="1"/>
  <c r="F15" i="11"/>
  <c r="L15" i="10"/>
  <c r="N15" i="10" s="1"/>
  <c r="O15" i="10" l="1"/>
  <c r="Q15" i="10" l="1"/>
  <c r="J27" i="7" l="1"/>
  <c r="J26" i="7"/>
  <c r="I27" i="7"/>
  <c r="I26" i="7"/>
  <c r="H27" i="7"/>
  <c r="H26" i="7"/>
  <c r="E8" i="9"/>
  <c r="D9" i="9"/>
  <c r="D8" i="9" s="1"/>
  <c r="D20" i="9" s="1"/>
  <c r="C99" i="11" l="1"/>
  <c r="K14" i="10"/>
  <c r="K11" i="10"/>
  <c r="K16" i="10" l="1"/>
  <c r="G9" i="5"/>
  <c r="A11" i="10" l="1"/>
  <c r="A12" i="10" s="1"/>
  <c r="A13" i="10" s="1"/>
  <c r="A14" i="10" s="1"/>
  <c r="A15" i="10" s="1"/>
  <c r="L14" i="10"/>
  <c r="N14" i="10" s="1"/>
  <c r="O14" i="10" s="1"/>
  <c r="Q14" i="10" s="1"/>
  <c r="L13" i="10"/>
  <c r="N13" i="10" s="1"/>
  <c r="O13" i="10" s="1"/>
  <c r="Q13" i="10" s="1"/>
  <c r="L12" i="10"/>
  <c r="N12" i="10" s="1"/>
  <c r="O12" i="10" s="1"/>
  <c r="Q12" i="10" s="1"/>
  <c r="L11" i="10" l="1"/>
  <c r="L16" i="10" s="1"/>
  <c r="L17" i="10" s="1"/>
  <c r="K17" i="10"/>
  <c r="N11" i="10" l="1"/>
  <c r="N16" i="10" s="1"/>
  <c r="O11" i="10"/>
  <c r="O16" i="10" s="1"/>
  <c r="Q11" i="10" l="1"/>
  <c r="E18" i="9"/>
  <c r="N9" i="10" l="1"/>
  <c r="N17" i="10" s="1"/>
  <c r="O9" i="10" l="1"/>
  <c r="G24" i="11"/>
  <c r="F24" i="11"/>
  <c r="D72" i="11"/>
  <c r="D66" i="11"/>
  <c r="Q9" i="10" l="1"/>
  <c r="O17" i="10"/>
  <c r="D60" i="11"/>
  <c r="D52" i="11"/>
  <c r="D36" i="11"/>
  <c r="A100" i="11"/>
  <c r="A101" i="11" s="1"/>
  <c r="A102" i="11" s="1"/>
  <c r="A103" i="11" s="1"/>
  <c r="A32" i="11"/>
  <c r="D23" i="11"/>
  <c r="D21" i="11"/>
  <c r="D19" i="11"/>
  <c r="D17" i="11"/>
  <c r="A9" i="11"/>
  <c r="A15" i="11" l="1"/>
  <c r="A16" i="11" s="1"/>
  <c r="A17" i="11" s="1"/>
  <c r="A18" i="11" s="1"/>
  <c r="A19" i="11" s="1"/>
  <c r="A20" i="11" s="1"/>
  <c r="A21" i="11" s="1"/>
  <c r="A22" i="11" s="1"/>
  <c r="A23" i="11" s="1"/>
  <c r="A24" i="11" s="1"/>
  <c r="A10" i="11"/>
  <c r="A11" i="11" s="1"/>
  <c r="A12" i="11" s="1"/>
  <c r="A13" i="11" s="1"/>
  <c r="A14" i="11" s="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D73" i="11"/>
  <c r="D24" i="11"/>
  <c r="J25" i="7"/>
  <c r="J28" i="7" s="1"/>
  <c r="I25" i="7"/>
  <c r="I28" i="7" s="1"/>
  <c r="H23" i="7"/>
  <c r="H20" i="7"/>
  <c r="H12" i="7"/>
  <c r="H16" i="7"/>
  <c r="H14" i="7"/>
  <c r="H9" i="7"/>
  <c r="E20" i="9"/>
  <c r="H25" i="7" l="1"/>
  <c r="H28" i="7" s="1"/>
  <c r="G92" i="11"/>
  <c r="F92" i="11"/>
  <c r="D92" i="11" l="1"/>
  <c r="C104" i="11" l="1"/>
</calcChain>
</file>

<file path=xl/sharedStrings.xml><?xml version="1.0" encoding="utf-8"?>
<sst xmlns="http://schemas.openxmlformats.org/spreadsheetml/2006/main" count="599" uniqueCount="360">
  <si>
    <t>Наличие в Плане закупки (да/нет)</t>
  </si>
  <si>
    <t>Основание неразмещения в единой информационной системе сведений о закупке товаров, работ, услуг
(с указанием соответствующего пункта из Положения о закупках)</t>
  </si>
  <si>
    <t>Номер закупки</t>
  </si>
  <si>
    <t xml:space="preserve">Ссылка на размещение информации о закупке в единой информационной системе
</t>
  </si>
  <si>
    <t>Наименование мероприятия инвестиционной программы</t>
  </si>
  <si>
    <t>Способ закупки</t>
  </si>
  <si>
    <t xml:space="preserve">Планируемая дата или период размещения извещения о закупке (месяц, год)
</t>
  </si>
  <si>
    <t>Фактическая дата или период размещения извещения о закупке (месяц, год)</t>
  </si>
  <si>
    <t>№ п/п</t>
  </si>
  <si>
    <t>Реквизиты проектной документации</t>
  </si>
  <si>
    <t>Шифр проекта</t>
  </si>
  <si>
    <t>Дата и № акта сдачи приемки ПИР</t>
  </si>
  <si>
    <t>Наличие проектной документации, да\нет</t>
  </si>
  <si>
    <t>Наличие акта ввода в эксплуатацию объекта, да/нет</t>
  </si>
  <si>
    <t xml:space="preserve">Дата и № акта </t>
  </si>
  <si>
    <t>Реквизиты акта ввода в эксплуатацию</t>
  </si>
  <si>
    <t>дата и № договора подряда</t>
  </si>
  <si>
    <t>Наименование подрядной организации</t>
  </si>
  <si>
    <t>Срок выполнения работ по договору</t>
  </si>
  <si>
    <t>дата и номер КС-3, КС-2, актов выполненных работ</t>
  </si>
  <si>
    <t>Стоимость по акту сдачи приемки ПИР</t>
  </si>
  <si>
    <t>Примечания</t>
  </si>
  <si>
    <t>Реквизыты договора подряда и первичных учетных документов о выполнении работ</t>
  </si>
  <si>
    <t>Наименование проектной организации, дата, номер договора</t>
  </si>
  <si>
    <t>план</t>
  </si>
  <si>
    <t>факт</t>
  </si>
  <si>
    <t>2017 год</t>
  </si>
  <si>
    <t>2018 год</t>
  </si>
  <si>
    <t>Наименование показателя</t>
  </si>
  <si>
    <t>Ед. изм.</t>
  </si>
  <si>
    <t>в т.ч. по годам реализации</t>
  </si>
  <si>
    <t>%</t>
  </si>
  <si>
    <t>Плановые значения показателей</t>
  </si>
  <si>
    <t>Фактические значения показателей</t>
  </si>
  <si>
    <t>Наименование мероприятия</t>
  </si>
  <si>
    <t>Дата, номер заявки</t>
  </si>
  <si>
    <t>Местонахождение подключаемого объекта</t>
  </si>
  <si>
    <t>Дата, номер договора</t>
  </si>
  <si>
    <t>Мероприятия по подключению</t>
  </si>
  <si>
    <t>Относятся к соответствующему мероприятию инвестиционной программы (указать наименование)</t>
  </si>
  <si>
    <t>Перечень мероприятий</t>
  </si>
  <si>
    <t xml:space="preserve">Договор о подключении (технологическом присоединении) </t>
  </si>
  <si>
    <t>Местоположение точек подключения</t>
  </si>
  <si>
    <t>Исполнение договора о подключении</t>
  </si>
  <si>
    <t>Реквизиты акта о подключении</t>
  </si>
  <si>
    <t>Задолженность заявителя по договору о подключении на отчетную дату, тыс. руб. (без НДС)</t>
  </si>
  <si>
    <t>Составляющие расходов</t>
  </si>
  <si>
    <t>приобретение материалов и оборудования</t>
  </si>
  <si>
    <t>строительно-монтажные работы, пусконаладочные работы</t>
  </si>
  <si>
    <t>подготовка проектной документации</t>
  </si>
  <si>
    <t>иные расходы (указать)</t>
  </si>
  <si>
    <t>уточнения стоимости по результатам конкурсов, заключенных договоров (закупочных процедур)</t>
  </si>
  <si>
    <t>Прочие (указать конкретно)</t>
  </si>
  <si>
    <t>Отклонения</t>
  </si>
  <si>
    <t>Пояснения в случае наличия отклонений от плана</t>
  </si>
  <si>
    <t>2019 год</t>
  </si>
  <si>
    <t>Наименование мероприятия, адрес объекта</t>
  </si>
  <si>
    <t>№</t>
  </si>
  <si>
    <t>Единица измерения</t>
  </si>
  <si>
    <t>Объемные показатели: протяженность, площадь, объем, мощность и т.д.</t>
  </si>
  <si>
    <t>Финансовые потребности всего, тыс. руб.</t>
  </si>
  <si>
    <t>1.1.</t>
  </si>
  <si>
    <t>1.2.</t>
  </si>
  <si>
    <t>-</t>
  </si>
  <si>
    <t>2.1.</t>
  </si>
  <si>
    <t>2.2.</t>
  </si>
  <si>
    <t>План</t>
  </si>
  <si>
    <t>Факт</t>
  </si>
  <si>
    <t>Ед.измер.</t>
  </si>
  <si>
    <t>2020 год</t>
  </si>
  <si>
    <t>2021 год</t>
  </si>
  <si>
    <t>тыс. руб.</t>
  </si>
  <si>
    <t>Источники финансирования</t>
  </si>
  <si>
    <t>Собственные средства</t>
  </si>
  <si>
    <t xml:space="preserve"> 1.1</t>
  </si>
  <si>
    <t>амортизационные отчисления</t>
  </si>
  <si>
    <t xml:space="preserve"> 1.2</t>
  </si>
  <si>
    <t>прибыль, направленная на инвестиции</t>
  </si>
  <si>
    <t xml:space="preserve"> 1.3</t>
  </si>
  <si>
    <t>средства, полученные за счет платы за подключение</t>
  </si>
  <si>
    <t xml:space="preserve"> 1.4</t>
  </si>
  <si>
    <t>прочие собственные средства, в т.ч. средства от эмиссии ценных бумаг</t>
  </si>
  <si>
    <t>Привлеченные средства</t>
  </si>
  <si>
    <t xml:space="preserve"> 2.1</t>
  </si>
  <si>
    <t>кредиты</t>
  </si>
  <si>
    <t>справочно: проценты по кредиту</t>
  </si>
  <si>
    <t xml:space="preserve"> 2.2</t>
  </si>
  <si>
    <t>займы организаций</t>
  </si>
  <si>
    <t xml:space="preserve"> 2.3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</si>
  <si>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</si>
  <si>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</si>
  <si>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</si>
  <si>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ИТОГО по программе</t>
  </si>
  <si>
    <t>Наименование мероприятия/адрес объекта</t>
  </si>
  <si>
    <t>Источник финансирования</t>
  </si>
  <si>
    <t>Характеристика мероприятия, объемные показатели, адрес, единицы измерения</t>
  </si>
  <si>
    <t>Технологическое обоснование</t>
  </si>
  <si>
    <t>Выполнение целевых показателей</t>
  </si>
  <si>
    <t>Плановый период начала реализации мероприятия</t>
  </si>
  <si>
    <t>Плановый период окончания реализации мероприятия, ввод в эксплуатацию</t>
  </si>
  <si>
    <t>Фактический период начала реализации мероприятия</t>
  </si>
  <si>
    <t>Фактический период окончания реализации мероприятия, ввод в эксплуатацию</t>
  </si>
  <si>
    <r>
      <t>кВт*ч/м</t>
    </r>
    <r>
      <rPr>
        <vertAlign val="superscript"/>
        <sz val="10"/>
        <color theme="1"/>
        <rFont val="Times New Roman"/>
        <family val="1"/>
        <charset val="204"/>
      </rPr>
      <t>3</t>
    </r>
  </si>
  <si>
    <t>ед./км.</t>
  </si>
  <si>
    <t>Протяженность сети, п.м</t>
  </si>
  <si>
    <t>Подключаемая нагрузка, м3/час</t>
  </si>
  <si>
    <t>Общий размер платы за подключение, тыс. руб. (без НДС)</t>
  </si>
  <si>
    <t>Ставка тарифа за протяженность сети, тыс. руб./п.м (без НДС)</t>
  </si>
  <si>
    <t>в том числе, просроченная задолженность заявителя по договору о подключении на отчетную дату, тыс. руб. (без НДС)</t>
  </si>
  <si>
    <t>Всего объем необходимых финансовых потребностей по сметной стоимости с учетом коэффициентов-дефляторов</t>
  </si>
  <si>
    <t>Размер фактической оплаты заявителем платы за подключение в течение отчетного периода, тыс. руб. (без НДС)</t>
  </si>
  <si>
    <t>Количество аварий на системах коммунальной инфраструктуры(повреждений)</t>
  </si>
  <si>
    <t>ед.</t>
  </si>
  <si>
    <t>км.</t>
  </si>
  <si>
    <t>Общее количество отобранных проб</t>
  </si>
  <si>
    <t>4.2.</t>
  </si>
  <si>
    <t>4.1.</t>
  </si>
  <si>
    <t>3.1.</t>
  </si>
  <si>
    <t>3.2.</t>
  </si>
  <si>
    <t>тыс. кВт*ч</t>
  </si>
  <si>
    <r>
      <t>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</si>
  <si>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Общее количество электрической энергии</t>
  </si>
  <si>
    <t>Год</t>
  </si>
  <si>
    <t>Объект подключения</t>
  </si>
  <si>
    <t>Фактически подключенная нагрузка, м3/час</t>
  </si>
  <si>
    <t>Реквизиты заключенного договора, дата, №</t>
  </si>
  <si>
    <t>В соответствии с заключенным договором о подключении</t>
  </si>
  <si>
    <t>Фактическая нагрузка, м3/час</t>
  </si>
  <si>
    <t>Стоимость работ по КС-3, КС-2, актам выполненных работ по данным организации, руб.</t>
  </si>
  <si>
    <t>работы выполнялись собственными силами без привлечения подрядной организации</t>
  </si>
  <si>
    <t>Приложение 3.1</t>
  </si>
  <si>
    <t>Приложение 9.1</t>
  </si>
  <si>
    <t>Приложение 1.1</t>
  </si>
  <si>
    <t>Приложение 2. 1</t>
  </si>
  <si>
    <t>Приложение 5.1</t>
  </si>
  <si>
    <t>Приложение 6.1</t>
  </si>
  <si>
    <t>Приложение 7.1</t>
  </si>
  <si>
    <t>Приложение 8.1</t>
  </si>
  <si>
    <t>2017 г.</t>
  </si>
  <si>
    <t>ВСЕГО на   годы:</t>
  </si>
  <si>
    <t>Реконструкция ОСК города (наружное освещение)</t>
  </si>
  <si>
    <t>нет</t>
  </si>
  <si>
    <t>31.03.2017  №1</t>
  </si>
  <si>
    <t>план  тыс/руб.</t>
  </si>
  <si>
    <t>факт  тыс/руб.</t>
  </si>
  <si>
    <t xml:space="preserve">уточнение стоимости по результатам утвержденной проектно-сметной документации   тыс/руб.
</t>
  </si>
  <si>
    <t>да</t>
  </si>
  <si>
    <t>31.03.2017   № 1</t>
  </si>
  <si>
    <t>Сведения о наличии обосновывающих и подтверждающих документов в сфере водоотведения</t>
  </si>
  <si>
    <t>Замена светильников 12шт.</t>
  </si>
  <si>
    <t>1квартал 2017</t>
  </si>
  <si>
    <t>1 квартал 2017</t>
  </si>
  <si>
    <t>Подключаемая нагрузка, м3/сут</t>
  </si>
  <si>
    <t>15.02.2017  № 17-01</t>
  </si>
  <si>
    <t>Фактически подключенная нагрузка, м3/сут</t>
  </si>
  <si>
    <t>Таблица 3. Перечень подключаемых объектов в период реализации инвестиционной программы в_______________ с присоединенной нагрузкой более 10 м3/сут по водоснабжению</t>
  </si>
  <si>
    <t>Ставка тарифа за подключаемую (технологически присоединяемую) нагрузку, руб./м3/сут (без НДС)</t>
  </si>
  <si>
    <t>Контроль исполнения финансового плана в сфере водоотведения  ООО "КУБАНЬВОДОКАНАЛ" (без учета НДС)</t>
  </si>
  <si>
    <t>Исполнение финасового плана (тыс.руб.,без НДС)</t>
  </si>
  <si>
    <t>Контроль за соответствием источников финансирования фактически выполненных мероприятий инвестиционной программы финансовому плану в сфере водоотведения ООО "КУБАНЬВОДОКАНАЛ"</t>
  </si>
  <si>
    <t>Реконструкция напорного коллектора от Главной насосной станции города</t>
  </si>
  <si>
    <t>1.</t>
  </si>
  <si>
    <t>1.3.</t>
  </si>
  <si>
    <t>1.4.</t>
  </si>
  <si>
    <t>Реконструкция емкостей 2-й технологической линии на ОСК, пос. Кубрис</t>
  </si>
  <si>
    <t xml:space="preserve">Инвестиционный проект № 1 «Реконструкция и модернизация существующих  объектов  централизованных систем водоотведения»
</t>
  </si>
  <si>
    <t>2.</t>
  </si>
  <si>
    <t xml:space="preserve">Инвестиционный проект № 2 «Строительство, модернизация или реконструкция объектов централизованных систем водоотведения в целях подключения объектов капитального строительства абонентов»
</t>
  </si>
  <si>
    <t>Реконструкция канализационной  сети в пределах ул. Троицкая – ул. Победы – ул. Дружбы Народов</t>
  </si>
  <si>
    <t>Реконструкция канализационной  сети в пределах ул.Троицкая – ул.Победы – ул. Дружбы Народов</t>
  </si>
  <si>
    <t>Реконструкция КНС-2</t>
  </si>
  <si>
    <t>Модернизация или реконструкция существующих объектов централизованных систем водоотведения в целях снижения уровня износа существующих объектов</t>
  </si>
  <si>
    <t>1. Модернизация или реконструкция существующих объектов централизованных систем водоотведения в целях снижения уровня износа существующих объектов</t>
  </si>
  <si>
    <t>1.1. Мероприятия, направленные на повышение экологической эффективности, достижение плановых значений показателей надежности, качества и энергоэффективности объектов централизованных систем водоотведения, не включенных в прочие группы мероприятий</t>
  </si>
  <si>
    <t>ООО"КУБАНЬВОДОКАНАЛ"</t>
  </si>
  <si>
    <t>Стоимость работ по данным РЭК-департамента, руб.</t>
  </si>
  <si>
    <t>Приложение 4.1</t>
  </si>
  <si>
    <t>1.1.1.</t>
  </si>
  <si>
    <t>1.2.1.</t>
  </si>
  <si>
    <t>Модернизация или реконструкция существующих объектов централизованных систем водоотведения (за исключением сетей водоснабжения) с указанием технических характеристик данных объектов до и после проведения мероприятий</t>
  </si>
  <si>
    <t>Мероприятия, направленные на повышение экологической эффективности, достижение плановых значений показателей надежности, качества и энергоэффективности объектов централизованных систем водоотведения, не включенных в прочие группы мероприятий</t>
  </si>
  <si>
    <t>Замена аварийного чугунного напорного коллектора, Д-530 мм, L=173 м,  на материал труб полиэтилен, Д-500 мм, L=173м</t>
  </si>
  <si>
    <t>м.</t>
  </si>
  <si>
    <t>средства концедента</t>
  </si>
  <si>
    <t>Замена системы аэрации: демонтаж и монтаж трубопроводов, Д-110 мм, L=45 м. Замена подводящего лотка</t>
  </si>
  <si>
    <t>средства концедента, собственные средства</t>
  </si>
  <si>
    <t>шт.</t>
  </si>
  <si>
    <t>Реконструкция илоперегнивателей 1, 2,3 технологических линий на ОСК города</t>
  </si>
  <si>
    <t xml:space="preserve"> Контроль за соответствием фактически выполненных мероприятий инвестиционной программы мероприятиям, предусмотренным инвестиционной программой при ее утверждении в сфере водоотведения ООО "КУБАНЬВОДОКАНАЛ"</t>
  </si>
  <si>
    <t>Бетонирование стен илоперегнивателя -56 м3; демонтаж и монтаж плит перекрытия - 30 шт. ПК 60.15-8, установка 3 люков</t>
  </si>
  <si>
    <t>Демонтаж светильников РКУ 250  12 шт., монтаж светодиодных светильников Д 45W-5400 Lm-12 шт.</t>
  </si>
  <si>
    <t>Строительство, модернизация или реконструкция объектов централизованных систем водоотведения в целях подключения объектов капитального строительства абонентов с указанием объектов централизованных систем водоотведения, строительство которых финансируется за счет платы за подключение, с указанием точек подключения (технологического присоединения), количества и нагрузки новых подключенных (технологически присоединенных) объектов капитального строительства абонентов, в том числе:</t>
  </si>
  <si>
    <t>Строительство новых сетей водоотведения в целях подключения объектов капитального строительства абонентов с указанием строящихся участков таких сетей, их диаметра и протяженности, иных технических характеристик:</t>
  </si>
  <si>
    <t>Увеличение мощности и производительности существующих объектов централизованных систем водоснабжения и водоотведения (за исключением сетей водоотведения) с указанием технических характеристик объектов централизованных систем водоотведения до и после проведения мероприятий:</t>
  </si>
  <si>
    <t>2.1.1.</t>
  </si>
  <si>
    <t>Увеличение мощности и производительности существующих объектов централизованных систем водоотведения (за исключением сетей водоотведения) с указанием технических характеристик объектов централизованных систем водоотведения до и после проведения мероприятий:</t>
  </si>
  <si>
    <t>плата за подключение</t>
  </si>
  <si>
    <t>2.2.1.</t>
  </si>
  <si>
    <t>Прокладка самотечной внутриквартальной канализационной сети по ул. Дружбы Народов, Д-200 мм, L=88 м; прокладка напорной канализационной сети по ул. Троицкой от ул. Дружбы Народов до ул. Маломинской, Д-110 мм, L=727 м;  с подключением 8 многоквартирных жилых домов, 11,5 тыс. м3/год</t>
  </si>
  <si>
    <t>Замена пришедшей в негодность металлической сетки на деревянных, металлических, железобетонных столбиках протяженностью 229м. на ограждение из металлопрофиля,  ремонт хозяйственно-бытовых помещений</t>
  </si>
  <si>
    <t>Контроль обоснованности произведенных расходов в сфере водоотведения ООО "КУБАНЬВОДОКАНАЛ"</t>
  </si>
  <si>
    <t>Контроль за соблюдением сроков выполнения мероприятий инвестиционной программы в сфере водоотведения ООО "КУБАНЬВОДОКАНАЛ"</t>
  </si>
  <si>
    <t>Модернизация или реконструкция существующих объектов централизованных систем водоснабжения и водоотведения в целях снижения уровня износа существующих объектов</t>
  </si>
  <si>
    <t>Модернизация или реконструкция существующих объектов централизованных систем водоотведения (за исключением сетей водоотведения) с указанием технических характеристик данных объектов до и после проведения мероприятий</t>
  </si>
  <si>
    <t>3 кв. 2017 г.</t>
  </si>
  <si>
    <t>4 кв. 2017 г.</t>
  </si>
  <si>
    <t>Замена оборудования, эксплуатационный ресурс которого исчерпан, снижение износа оборудования системы водоотведения, повышение надежности системы</t>
  </si>
  <si>
    <t>Обеспечение надежного и до-ступного предо-ставления услуг водоотведения, удовлетворяющего потребности Сла-вянского городско-го поселения Сла-вянского района с учетом перспектив развития до 2032 г.</t>
  </si>
  <si>
    <t>2.1.2.</t>
  </si>
  <si>
    <t>2.1.3.</t>
  </si>
  <si>
    <t>Реконструкция илоперегнивателей 1,2,3 технологических линий на ОСК города</t>
  </si>
  <si>
    <t>2 кв. 2017 г.</t>
  </si>
  <si>
    <t>1. Обеспечение надежного и доступного предоставления услуг водоотведения, удовлетворяющего потребности Славянского городского поселения Славянского района с учетом перспектив развития до 2032г.;                                     2. Снижение удельного расхода электрической энергии, потребляемой в технологическом процессе очистки сточных вод</t>
  </si>
  <si>
    <t>Создание эффективной, устойчивой и надежной системы водоотведения населенных пунктов Славянского городского поселения</t>
  </si>
  <si>
    <t>Снижение удельного расхода электрической энергии, потребляемой в технологическом процессе очистки сточных вод</t>
  </si>
  <si>
    <t>Замена оборудования, эксплуатационный ресурс которого исчерпан, снижение износа оборудования системы водоотведения, повышение энерго эффективности и надежности системы</t>
  </si>
  <si>
    <t>3.</t>
  </si>
  <si>
    <t>3.1.1.</t>
  </si>
  <si>
    <t>4 кв. 2018 г.</t>
  </si>
  <si>
    <t>Обеспечение надежного и доступного предоставления услуг водоотведения, удовлетворяющего потребности Славянского городского поселения Славянского района с учетом перспектив развития до 2032 г.</t>
  </si>
  <si>
    <t>Строительство канализационных сетей для подключения новых абонентов</t>
  </si>
  <si>
    <t>3.2.1.</t>
  </si>
  <si>
    <t>Замена пришедшей в негодность металлической сетки на деревянных, металлических, железобетонных столбиках протяженностью 229м. на ограждение из металлопрофиля,  ремонт хозяйственно- бытовых помещений</t>
  </si>
  <si>
    <t>1. Создание эффективной, устойчивой и надежной системы водоотведения населенных пунктов Славянского городского поселения;                          2. Снижение удельного расхода электрической энергии, потребляемой в технологическом процессе транспортировки сточных вод, на единицу объема принимаемых сточных вод</t>
  </si>
  <si>
    <t>Замена оборудования, эксплуатационный ресурс которого исчерпан, снижение износа оборудования системы водоотведения, повышение надежности системы водоотведения</t>
  </si>
  <si>
    <t>Контроль за достижением плановых значений показателей инвестиционной программы «Реконструкция и модернизация системы водоснабжения  и водоотведения на территории Славянского городского поселения Славянского района на 2017-2021год» утвержденная приказом РЭК ДЦ и тарифов по КК №17/2016 от 01.12.2016года, достижение которых предусмотрено в результате реализации соответствующих мероприятий инвестиционной программы</t>
  </si>
  <si>
    <t>Удельный расход электрической энергии, потребляемой в технологическом процессе транспортировки и очистке сточных вод, на единицу объема очищаемых сточных вод</t>
  </si>
  <si>
    <t>Общий объем отводимых сточных вод</t>
  </si>
  <si>
    <t>Протяженность сетей водоотведения</t>
  </si>
  <si>
    <t>Количество перерывов  и засоров, произошедших в результате аварий, повреждений и иных технологических нарушений в расчете на протяженность канализационной сети в год</t>
  </si>
  <si>
    <t>Количество проб сточных вод, отобранных по результатам производственного контроля, не соответствующих установленным требованиям</t>
  </si>
  <si>
    <t>Доля проб сточных вод, не подвергающихся очистке, не соответствующих установленным требованиям, в общем объеме сточных вод, сбрасываемых в централизованные общесплавные или бытовые системы водоотведения</t>
  </si>
  <si>
    <t>Доля проб сточных вод, не соответсвующих установленным нормативам допустимых сбросов, лимитам на сбросы для централизованной общесплавной (бытовой) системы водоотведения</t>
  </si>
  <si>
    <t>Количество проб сточных вод в канализационной сети, отобранных по результатам производственного контроля качества сточных вод, не соответствующих установленным требованиям</t>
  </si>
  <si>
    <t xml:space="preserve"> Контроль  расходования средств, полученных за счет платы за подключение (технологическое присоединение) к системе водоотедения ООО "КУБАНЬВОДОКАНАЛ"</t>
  </si>
  <si>
    <t>Таблица 1. Перечень подключаемых частных абонентов в период реализации инвестиционной программы «Реконструкция и модернизация системы водоснабжения  и водоотведения на территории Славянского городского поселения Славянского района на 2017-2021год».</t>
  </si>
  <si>
    <t>Таблица 2. Перечень подключаемых объектов в период реализации инвестиционной программы «Реконструкция и модернизация системы водоснабжения  и водоотведения на территории Славянского городского поселения Славянского района на 2017-2021год» с присоединенной нагрузкой, не превышающей 10 м3/сут по водоснабжению</t>
  </si>
  <si>
    <t>2017 - 2021 годы</t>
  </si>
  <si>
    <t>Частные абоненты</t>
  </si>
  <si>
    <t>ИТОГО на 2017г.:</t>
  </si>
  <si>
    <t>ИТОГО на 2018г.:</t>
  </si>
  <si>
    <t>ИТОГО на 2019г.:</t>
  </si>
  <si>
    <t>ИТОГО на 2020г.:</t>
  </si>
  <si>
    <t>ИТОГО на 2021г.:</t>
  </si>
  <si>
    <t>ВСЕГО ЗА 2017-2021 годы</t>
  </si>
  <si>
    <t>ВСЕГО ЗА 5 ЛЕТ</t>
  </si>
  <si>
    <t>Строительство торгово-административно-бытового комплекса по ул. Ленина, 129. Заказчик: Савчук И.С., Пикулин М.А., ТУ № 169 от 11.03.2015</t>
  </si>
  <si>
    <t xml:space="preserve">Объект торговли, г. Славянске-на-Кубани, ул. Красная, 7, участок 1. Исполняющий обя-занности директора МУП «Агентство тер-риториального разви-тия» А.А. Дыдалин, ТУ № 514 от 28.08.2015 </t>
  </si>
  <si>
    <t xml:space="preserve">Производственный участок (офис) по ул. Набережной,17/4. Заказчик: Павленко А.Н., ТУ № 74 от 19.12.2014 </t>
  </si>
  <si>
    <t xml:space="preserve">Торгово-развлекательный комплекс по ул. Ленина, 221. Заказчик: МКУ «Управление капитального строительства», ТУ № 175 от 16.03.2015 </t>
  </si>
  <si>
    <t xml:space="preserve">Строительство автостоянки по ул. Западная, 1/14. Заказчик: АНО «Единая транспортная дирекция», ТУ 145 № от 20.02.2015 </t>
  </si>
  <si>
    <t>Строительство торгового центра по ул. Краснодарской, 240. Заказчик: Кожемякина С.Н, ТУ № 742 от 16.12.2015</t>
  </si>
  <si>
    <t>Здание магазина, г. Славянск-на-Кубани, ул. Западная,  1/19. Заказчик: управление экономического развития администрации муниципального образования Славянский район Краснодарского края. Начальник отдела инвестиций А.К. Ромашов, ТУ № 250 от 27.04.2015</t>
  </si>
  <si>
    <t>Здание  гостиницы, г. Славянск-на-Кубани, ул. Западная, 1/18. Заказчик: управление экономического развития администрации муниципального образования Славянский район Краснодарского края. Начальник отдела инвестиций А.К. Ромашов, ТУ № 252 от 27.04.2015</t>
  </si>
  <si>
    <t xml:space="preserve">Медицинский центр г. Славянск-на-Кубани, ул. Совхозная, 100/2. Заказчик: Слепов В.Ю., ТУ № 789 от 05.02.2016 </t>
  </si>
  <si>
    <t xml:space="preserve">Здание магазина, г.Славянск-на-Кубани, ул.Новая, 14-а. Заказчик: Гончарова Р.Ф., ТУ № 741 от 16.12.2015 </t>
  </si>
  <si>
    <t xml:space="preserve">Объект торгового назначения № 1186, г. Славянск-на-Кубани, ул. Ленина, 119-в. Исполняющий обязанности директора МУП «Агентство территориального развития» А.А. Дыдалин, ТУ № 713 от 04.12.2015 </t>
  </si>
  <si>
    <t xml:space="preserve">Объект торгового назначения №1186  г. Славянск-на-Кубани, ул. Рыночная, 296-1. Исполняющий обязан-ности директора МУП «Агентство территори-ального развития» А.А. Дыдалин, ТУ № 714 от 04.12.2015 </t>
  </si>
  <si>
    <t xml:space="preserve">Объект торгового назначения №1187, г. Славянск-на-Кубани, ул. Пролетарская, 9/13. Исполняющий обязанности директора МУП «Агентство территориального развития» А.А. Дыдалин, ТУ № 712 от 04.12.2015 </t>
  </si>
  <si>
    <t xml:space="preserve">Строительство многоквартирного 5-ти этажного жилого дома по ул. Колхозной, 316/1. Заказчик: Белов В.Н., ТУ №198 от 253.03.2015 </t>
  </si>
  <si>
    <t xml:space="preserve">Торгово-офисный комплекс по ул. Победы, 394. Заказчик: Сорокина О.А., ТУ № 215 от 07.04.2015 </t>
  </si>
  <si>
    <t>Здание столовой на 50 посадочных мест, г. Славянск-на-Кубани, ул. Западная, 1/20. Заказчик: Толстоносов Д.Л., ТУ № 251 от 27.04.2015</t>
  </si>
  <si>
    <t xml:space="preserve">Здание для размещения объектов торговли, общественного питания и бытового обслуживания по ул.Пухи, 2-а. Заказчик: Котанджян П.Е., ТУ № 290/1 от 18.05.2015 </t>
  </si>
  <si>
    <t xml:space="preserve">Строительство Диализного центра по ул. Отдельская, 326/7. Заказчик: ООО «Амос», ТУ № 2549-а от 16.04.2014 </t>
  </si>
  <si>
    <t xml:space="preserve">Строительство многоквартирного жилого дома по ул. Лермонтова, 263. Заказчик: Маргарян С.В., ТУ № 112 от 02.02.2015 </t>
  </si>
  <si>
    <t>Строительство придорожного сервиса по ул. Пролетарская, 1-а. Заказчик: Давыдова Е.А., ТУ № 2054 от 17.06.2013</t>
  </si>
  <si>
    <t xml:space="preserve">Строительство 9-ти этажного 223 квартирного жилого дома со встроенными помещениями, г. Славянск-на-Кубани,  ул. Октябрьская, 93/2. ООО «Стой-ком - Риэлт» Генеральный директор Пак И.Л., Ефремов М.В. ТУ № 814 от 09.02.2016 </t>
  </si>
  <si>
    <t>Реконструируемый объект капитального строительства лаборатории,  г. Славянск-на-Кубани,  ул. Ленина, 43. Красноармейский филиал ФБУЗ «Центр гигиены и эпидемиологии в Краснодарском крае» в лице главного врача Осмоловской Т.П. (Роспотреб-надзор), ТУ № 802 от 01.03.2016</t>
  </si>
  <si>
    <t>Объект торгового назначения, г. Сла-вянск-на-Кубани,  ул. Школьная, 268. Малинко Н.А., ТУ № 824 от 03.03.2016</t>
  </si>
  <si>
    <t>Административное здание, г.Славянск-на-Кубани, ул. Западная, 1/22. Исполняющий обязанности директора МУП «Агентство территориального развития» А.А. Дыдалин, ТУ № 654 от 02.11.2015</t>
  </si>
  <si>
    <t>Строительство школы на 825 мест, г. Славянск-на-Кубани, ул. Щорса, 324-а. Главное казённое учреждение «Главное управление строительства Краснодарского края», ТУ № 686 от 19.11.2015</t>
  </si>
  <si>
    <t xml:space="preserve">Строительство 3-х этажного 30-ти квартирного жилого дома, г. Славянск-на-Кубани, ул. Троицкая, 559. ООО «777», директор Шапарь А.В., ТУ № 435 от 24.07.2015 </t>
  </si>
  <si>
    <t xml:space="preserve">Магазин, г. Славянск-на-Кубани, ул. Ленина, 155-а. Соколова В.Д., ТУ № 394 от 07.07.2015 </t>
  </si>
  <si>
    <t>Торгово-офисное здание по ул. Ленина, 22. Заказчик: Чернявский И.А., ТУ № 339 от 08.06.2015</t>
  </si>
  <si>
    <t xml:space="preserve">Строительство офисного здания г. Славянск-на-Кубани, ул. Красная, 126/2. Заказчик: Фролов В.Ю., ТУ № 878 от 12.04.2016 </t>
  </si>
  <si>
    <t>Детский сад на 320 мест в г. Славянске-на-Кубани в границах ул. Щорса – ул. Казачья, №136/1. Заказчик: Заведующая МАДОУ Детсад № 12 г. Славянска-на-Кубани МО Славянский район Власова О.В., ТУ № 649 от 02.11.2015</t>
  </si>
  <si>
    <t xml:space="preserve">Торгово-офисный бытовой центр  по ул. Школьная, 327. Заказчик: Савкина Л.И., ТУ № 340 от 08.06.2015 </t>
  </si>
  <si>
    <t>Здание магазина, г. Славянск-на-Кубани, ул. Западная , 1/16. Заказчик: Управление экономического развития администрации муниципального образования Славянский район Краснодарского края. Начальник отдела инвестиций А.К. Ромашов, ТУ №  249 от 27.04.2015</t>
  </si>
  <si>
    <t>Здание магазина, г. Славянск-на-Кубани, ул. Батарейная, 388-а. Заказчик: Овсянников С.В., ТУ № 364 от 22.06.2015</t>
  </si>
  <si>
    <t xml:space="preserve">Магазин, г. Славянск-на-Кубани, ул. Победы, 183. Заказчик: Абдулов С.А., Абдулова Ю.Н., Абдулова О.С., Абдулов М.С., ТУ № 846 от 21.03.2016 </t>
  </si>
  <si>
    <t xml:space="preserve">Объект здравоохранения, г. Славянск-на-Кубани, ул. Отдель-ская, 259/19-а. Исполняющий обязанности директора МУП «Агентство территориального развития» А.А. Дыдалин, ТУ № 512 от 28.08.2015 </t>
  </si>
  <si>
    <t xml:space="preserve">Микрорайон Юго-Западный: ул. Нефтяников от ул. Больничная до ул. Островского Основание: перспективная схема развития водоотведения г. Славянск-на-Кубани </t>
  </si>
  <si>
    <t xml:space="preserve">Микрорайон Юго-Западный: ул. Нефтяников от ул. Комсомольской до ул. Больничная. Основание: перспективная схема развития водоснабжения г. Славянск-на-Кубани </t>
  </si>
  <si>
    <t>Таблица 4. Сведения о фактически подключенной нагрузке, не планировавшейся в инвестиционной программы «Реконструкция и модернизация системы водоснабжения  и водоотведения на территории Славянского городского поселения Славянского района на 2017-2021год».</t>
  </si>
  <si>
    <t>15.02.2017 №17-01</t>
  </si>
  <si>
    <t>Наименование источника финансирования мероприятий</t>
  </si>
  <si>
    <t>15,52тыс.руб.- бюджетные средства (средства концедента); 111,43тыс.руб.-собственные средства (амортизация)</t>
  </si>
  <si>
    <t>1537,06тыс.руб.- бюджетные средства (средства концедента)</t>
  </si>
  <si>
    <t>496,47тыс.руб.- бюджетные средства (средства концедента)</t>
  </si>
  <si>
    <t>62,29тыс.руб.- бюджетные средства (средства концедента)</t>
  </si>
  <si>
    <t>531,57тыс.руб.-собственные средства (плата за подключение)</t>
  </si>
  <si>
    <t>13,43тыс.руб.- бюджетные средства (средства концедента)</t>
  </si>
  <si>
    <t>Подключаемая нагрузка, м3/сут.</t>
  </si>
  <si>
    <t>Размер платы за подключаемую (технологически присоединяемую) нагрузку, тыс. руб. (без НДС)</t>
  </si>
  <si>
    <t>Размер платы за протяженность сети, тыс. руб. (без НДС)</t>
  </si>
  <si>
    <t>Врезка в канализационный коллектор,существующей самотечной канализации</t>
  </si>
  <si>
    <t>Внутриплощадочные, внутридомовые сети, заказчик выполнял самостоятельно</t>
  </si>
  <si>
    <t xml:space="preserve">приложение №5 к дог. №17-01 от 15.02.2017    </t>
  </si>
  <si>
    <t xml:space="preserve">Канализационный коллектор ул.Краснодарская, 324 бетон д-800 </t>
  </si>
  <si>
    <t>Реконструкция канализационной сети в пределах улиц ул. Троицкая-ул. Победы-ул. Дружбы Народов</t>
  </si>
  <si>
    <t>48,86тыс.руб. отклнение в связи стем, что у заявленного, в сметном расчете, поставщика материал отсутствовал, при смене поставщика изменилась стоимость светильников</t>
  </si>
  <si>
    <t>1. Реконструция ОСК города (наружное освещение)</t>
  </si>
  <si>
    <t>2.Реконструкция емкостей 2-й технологической линии на ОСК, пос. Кубрис</t>
  </si>
  <si>
    <t>0,05 тыс.руб. изменение стоимости материала</t>
  </si>
  <si>
    <t>15,52тыс.руб.- бюджетные средства (средства концедента); 111,38тыс.руб.-собственные средства (амортизация)</t>
  </si>
  <si>
    <t>02.03.2017 №241</t>
  </si>
  <si>
    <t>уч.№20 г.Славянск-на-Кубани</t>
  </si>
  <si>
    <t xml:space="preserve">№78-01 от 07.04.2017    </t>
  </si>
  <si>
    <t>к самотеч-ой канализации д-160 от МАДОУ д/с №4</t>
  </si>
  <si>
    <t xml:space="preserve">приложение №5 к дог. №78-01 от 07.04.2017    </t>
  </si>
  <si>
    <t>28.03.2017 №408</t>
  </si>
  <si>
    <t>ул.Дзержинского,д.203 кв.2</t>
  </si>
  <si>
    <t>№110-01 от 17.05.2017</t>
  </si>
  <si>
    <t>приложение №5 к дог. №110-01 от 17.05.2017</t>
  </si>
  <si>
    <t>Частная дворовая самотечная канализация ул.ул.Дзержинского,д.203 кв.2</t>
  </si>
  <si>
    <t>ул.Краснодарская, 326</t>
  </si>
  <si>
    <t>Частная дворовая самотечная канализация по ул.Троицкая, 544</t>
  </si>
  <si>
    <t>ул.Троицкая, 542</t>
  </si>
  <si>
    <t>03.10.2016 №743</t>
  </si>
  <si>
    <t>№41-01 от 10.03.2017</t>
  </si>
  <si>
    <t>ул.Полковая, 302</t>
  </si>
  <si>
    <t>к самотеч-ой канализации ул.Полковой д-300</t>
  </si>
  <si>
    <t>приложение №5 к дог. №41-01 от 10.03.2017</t>
  </si>
  <si>
    <t>№130-01 от 31.05.2017</t>
  </si>
  <si>
    <t>приложение №5 к дог. №130-01 от 31.05.2017</t>
  </si>
  <si>
    <t>Итого за 2-й квартал</t>
  </si>
  <si>
    <t>Итого за 1-е полугодие</t>
  </si>
  <si>
    <t>30.06.2017  №1</t>
  </si>
  <si>
    <t xml:space="preserve">Отклонение объясняется тем, что фактические показатели расчитаны за 1-е полугодие, а плановые за год  </t>
  </si>
  <si>
    <t>Всего объем необходимых финансовых потребностей с учетом уплаты налогов</t>
  </si>
  <si>
    <t>531,57тыс.руб. отсутствие источника финансирования</t>
  </si>
  <si>
    <t>837,85тыс.руб. отсутствие источника финансирования</t>
  </si>
  <si>
    <t>496,47тыс.руб. срок реализации мероприятия не наступил</t>
  </si>
  <si>
    <t>1537,06тыс.руб. срок реализации мероприятия не наступил</t>
  </si>
  <si>
    <t>837,85тыс.руб.-собственные средства (плата за подключение)</t>
  </si>
  <si>
    <t>02.02.2017 №170</t>
  </si>
  <si>
    <t xml:space="preserve"> Фридрих А.Э.  жилой дом ул.Краснодарская,326</t>
  </si>
  <si>
    <t>Кецбая Т.Г. жилой дом уч.№20 г.Славянск-на-Кубани</t>
  </si>
  <si>
    <t>Маркова О.П. жилой дом, ул.Дзержинского,д.203 кв.2</t>
  </si>
  <si>
    <t>Ильина Д.Г. жилой дом, ул.Троицкая, 542</t>
  </si>
  <si>
    <t>Овчаренко В.Г. жилой дом, ул.Полковая, 302</t>
  </si>
  <si>
    <t>Затраты на уплату налога на имущество</t>
  </si>
  <si>
    <t>Затраты на уплату налога на прибыль</t>
  </si>
  <si>
    <t xml:space="preserve">Затраты на уплату налога на прибыль </t>
  </si>
  <si>
    <t>06.06.2017 №338</t>
  </si>
  <si>
    <t>ул.Батарейная, 268</t>
  </si>
  <si>
    <t>№135-01 от 07.06.2017</t>
  </si>
  <si>
    <t>Самотечная канализация по ул.Ковтюха, 100</t>
  </si>
  <si>
    <t>приложение №5 к дог. №135-01 от 07.06.2017</t>
  </si>
  <si>
    <t>Должиков В.И., 2-х этажное строение, ул.Батарейная, 268</t>
  </si>
  <si>
    <t>Планируемая подключаемая нагрузка, м3/сут.</t>
  </si>
  <si>
    <t>Фактически подключенная нагрузка, м3/сут.</t>
  </si>
  <si>
    <t>Фактическая нагрузка, м3/сут</t>
  </si>
  <si>
    <t xml:space="preserve">Исключены затраты на ГСМ, в виду отсутствия расчета ГСМ на указанную сумму, путевых листов, подтверждающих списание ГСМ именно для спецтехники, производящей работы по мероприятиям инвестиционной программы </t>
  </si>
  <si>
    <t>Исполнитель</t>
  </si>
  <si>
    <t>__________</t>
  </si>
  <si>
    <t>А.А. Кузько</t>
  </si>
  <si>
    <t>1 квартал</t>
  </si>
  <si>
    <t>2 квартал</t>
  </si>
  <si>
    <t xml:space="preserve">Заявление о подключении (технологическом присоединении)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</si>
</sst>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/>
    <xf numFmtId="2" fontId="7" fillId="0" borderId="1" xfId="1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 2" xfId="2"/>
    <cellStyle name="Обычный_2Орг и фин план2" xfId="1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115" zoomScaleNormal="115" workbookViewId="0">
      <selection activeCell="O17" sqref="O17"/>
    </sheetView>
  </sheetViews>
  <sheetFormatPr defaultRowHeight="15.75" x14ac:dyDescent="0.25"/>
  <cols>
    <col min="1" max="1" width="9.28515625" style="33" bestFit="1" customWidth="1"/>
    <col min="2" max="2" width="37.140625" style="33" customWidth="1"/>
    <col min="3" max="3" width="10.140625" style="33" bestFit="1" customWidth="1"/>
    <col min="4" max="5" width="10.140625" style="33" customWidth="1"/>
    <col min="6" max="9" width="10.140625" style="33" hidden="1" customWidth="1"/>
    <col min="10" max="13" width="9.140625" style="33" hidden="1" customWidth="1"/>
    <col min="14" max="16384" width="9.140625" style="33"/>
  </cols>
  <sheetData>
    <row r="1" spans="1:13" x14ac:dyDescent="0.25">
      <c r="D1" s="98" t="s">
        <v>132</v>
      </c>
      <c r="M1" s="98"/>
    </row>
    <row r="2" spans="1:13" ht="29.25" customHeight="1" x14ac:dyDescent="0.25">
      <c r="A2" s="143" t="s">
        <v>157</v>
      </c>
      <c r="B2" s="143"/>
      <c r="C2" s="143"/>
      <c r="D2" s="143"/>
      <c r="E2" s="143"/>
      <c r="F2" s="114"/>
      <c r="G2" s="114"/>
      <c r="H2" s="114"/>
      <c r="I2" s="114"/>
      <c r="J2" s="114"/>
      <c r="K2" s="114"/>
      <c r="L2" s="114"/>
      <c r="M2" s="114"/>
    </row>
    <row r="3" spans="1:13" ht="15.75" customHeight="1" x14ac:dyDescent="0.25">
      <c r="A3" s="115"/>
      <c r="B3" s="115"/>
      <c r="C3" s="115"/>
      <c r="D3" s="127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52.5" customHeight="1" x14ac:dyDescent="0.25">
      <c r="A4" s="146" t="s">
        <v>8</v>
      </c>
      <c r="B4" s="147" t="s">
        <v>72</v>
      </c>
      <c r="C4" s="148" t="s">
        <v>68</v>
      </c>
      <c r="D4" s="144" t="s">
        <v>158</v>
      </c>
      <c r="E4" s="145"/>
      <c r="F4" s="38"/>
      <c r="G4" s="38"/>
      <c r="H4" s="38"/>
      <c r="I4" s="38"/>
      <c r="J4" s="38"/>
      <c r="K4" s="38"/>
      <c r="L4" s="38"/>
      <c r="M4" s="38"/>
    </row>
    <row r="5" spans="1:13" x14ac:dyDescent="0.25">
      <c r="A5" s="146"/>
      <c r="B5" s="147"/>
      <c r="C5" s="149"/>
      <c r="D5" s="142" t="s">
        <v>26</v>
      </c>
      <c r="E5" s="142"/>
      <c r="F5" s="142" t="s">
        <v>27</v>
      </c>
      <c r="G5" s="142"/>
      <c r="H5" s="142" t="s">
        <v>55</v>
      </c>
      <c r="I5" s="142"/>
      <c r="J5" s="142" t="s">
        <v>69</v>
      </c>
      <c r="K5" s="142"/>
      <c r="L5" s="142" t="s">
        <v>70</v>
      </c>
      <c r="M5" s="142"/>
    </row>
    <row r="6" spans="1:13" x14ac:dyDescent="0.25">
      <c r="A6" s="146"/>
      <c r="B6" s="147"/>
      <c r="C6" s="150"/>
      <c r="D6" s="99" t="s">
        <v>66</v>
      </c>
      <c r="E6" s="99" t="s">
        <v>67</v>
      </c>
      <c r="F6" s="99" t="s">
        <v>66</v>
      </c>
      <c r="G6" s="99" t="s">
        <v>67</v>
      </c>
      <c r="H6" s="99" t="s">
        <v>66</v>
      </c>
      <c r="I6" s="99" t="s">
        <v>67</v>
      </c>
      <c r="J6" s="99" t="s">
        <v>66</v>
      </c>
      <c r="K6" s="99" t="s">
        <v>67</v>
      </c>
      <c r="L6" s="99" t="s">
        <v>66</v>
      </c>
      <c r="M6" s="99" t="s">
        <v>67</v>
      </c>
    </row>
    <row r="7" spans="1:13" x14ac:dyDescent="0.25">
      <c r="A7" s="108">
        <v>1</v>
      </c>
      <c r="B7" s="108">
        <v>2</v>
      </c>
      <c r="C7" s="116">
        <v>3</v>
      </c>
      <c r="D7" s="128">
        <v>4</v>
      </c>
      <c r="E7" s="108">
        <v>5</v>
      </c>
      <c r="F7" s="107">
        <v>6</v>
      </c>
      <c r="G7" s="108">
        <v>7</v>
      </c>
      <c r="H7" s="108">
        <v>8</v>
      </c>
      <c r="I7" s="107">
        <v>9</v>
      </c>
      <c r="J7" s="108">
        <v>10</v>
      </c>
      <c r="K7" s="107">
        <v>11</v>
      </c>
      <c r="L7" s="108">
        <v>12</v>
      </c>
      <c r="M7" s="107">
        <v>13</v>
      </c>
    </row>
    <row r="8" spans="1:13" x14ac:dyDescent="0.25">
      <c r="A8" s="108">
        <v>1</v>
      </c>
      <c r="B8" s="38" t="s">
        <v>73</v>
      </c>
      <c r="C8" s="109" t="s">
        <v>71</v>
      </c>
      <c r="D8" s="100">
        <f>D9+D10+D11+D12</f>
        <v>1711.8690000000001</v>
      </c>
      <c r="E8" s="100">
        <f>E9+E10+E11+E12</f>
        <v>111.38</v>
      </c>
      <c r="F8" s="100"/>
      <c r="G8" s="100"/>
      <c r="H8" s="100"/>
      <c r="I8" s="100"/>
      <c r="J8" s="100"/>
      <c r="K8" s="100"/>
      <c r="L8" s="100"/>
      <c r="M8" s="100"/>
    </row>
    <row r="9" spans="1:13" x14ac:dyDescent="0.25">
      <c r="A9" s="108" t="s">
        <v>74</v>
      </c>
      <c r="B9" s="38" t="s">
        <v>75</v>
      </c>
      <c r="C9" s="109" t="s">
        <v>71</v>
      </c>
      <c r="D9" s="91">
        <f>111.43+23.92</f>
        <v>135.35000000000002</v>
      </c>
      <c r="E9" s="91">
        <v>111.38</v>
      </c>
      <c r="F9" s="91"/>
      <c r="G9" s="91"/>
      <c r="H9" s="91"/>
      <c r="I9" s="91"/>
      <c r="J9" s="91"/>
      <c r="K9" s="91"/>
      <c r="L9" s="91"/>
      <c r="M9" s="91"/>
    </row>
    <row r="10" spans="1:13" ht="31.5" x14ac:dyDescent="0.25">
      <c r="A10" s="108" t="s">
        <v>76</v>
      </c>
      <c r="B10" s="38" t="s">
        <v>77</v>
      </c>
      <c r="C10" s="109" t="s">
        <v>71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13" ht="31.5" x14ac:dyDescent="0.25">
      <c r="A11" s="108" t="s">
        <v>78</v>
      </c>
      <c r="B11" s="38" t="s">
        <v>79</v>
      </c>
      <c r="C11" s="109" t="s">
        <v>71</v>
      </c>
      <c r="D11" s="91">
        <v>1576.519</v>
      </c>
      <c r="E11" s="91">
        <v>0</v>
      </c>
      <c r="F11" s="91"/>
      <c r="G11" s="91"/>
      <c r="H11" s="91"/>
      <c r="I11" s="91"/>
      <c r="J11" s="91"/>
      <c r="K11" s="91"/>
      <c r="L11" s="91"/>
      <c r="M11" s="91"/>
    </row>
    <row r="12" spans="1:13" ht="31.5" x14ac:dyDescent="0.25">
      <c r="A12" s="108" t="s">
        <v>80</v>
      </c>
      <c r="B12" s="38" t="s">
        <v>81</v>
      </c>
      <c r="C12" s="109" t="s">
        <v>71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1:13" x14ac:dyDescent="0.25">
      <c r="A13" s="108">
        <v>2</v>
      </c>
      <c r="B13" s="38" t="s">
        <v>82</v>
      </c>
      <c r="C13" s="109" t="s">
        <v>71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1:13" x14ac:dyDescent="0.25">
      <c r="A14" s="108" t="s">
        <v>83</v>
      </c>
      <c r="B14" s="38" t="s">
        <v>84</v>
      </c>
      <c r="C14" s="109" t="s">
        <v>71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13" x14ac:dyDescent="0.25">
      <c r="A15" s="102"/>
      <c r="B15" s="38" t="s">
        <v>85</v>
      </c>
      <c r="C15" s="109" t="s">
        <v>71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13" x14ac:dyDescent="0.25">
      <c r="A16" s="108" t="s">
        <v>86</v>
      </c>
      <c r="B16" s="38" t="s">
        <v>87</v>
      </c>
      <c r="C16" s="109" t="s">
        <v>71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1:13" x14ac:dyDescent="0.25">
      <c r="A17" s="108" t="s">
        <v>88</v>
      </c>
      <c r="B17" s="38" t="s">
        <v>89</v>
      </c>
      <c r="C17" s="109" t="s">
        <v>71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13" x14ac:dyDescent="0.25">
      <c r="A18" s="108">
        <v>3</v>
      </c>
      <c r="B18" s="38" t="s">
        <v>90</v>
      </c>
      <c r="C18" s="109" t="s">
        <v>71</v>
      </c>
      <c r="D18" s="91">
        <v>2111.335</v>
      </c>
      <c r="E18" s="91">
        <f>13.43427+15.52</f>
        <v>28.954270000000001</v>
      </c>
      <c r="F18" s="91"/>
      <c r="G18" s="91"/>
      <c r="H18" s="91"/>
      <c r="I18" s="91"/>
      <c r="J18" s="91"/>
      <c r="K18" s="91"/>
      <c r="L18" s="91"/>
      <c r="M18" s="91"/>
    </row>
    <row r="19" spans="1:13" ht="31.5" x14ac:dyDescent="0.25">
      <c r="A19" s="108">
        <v>4</v>
      </c>
      <c r="B19" s="38" t="s">
        <v>91</v>
      </c>
      <c r="C19" s="109" t="s">
        <v>71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1:13" x14ac:dyDescent="0.25">
      <c r="A20" s="108">
        <v>5</v>
      </c>
      <c r="B20" s="38" t="s">
        <v>92</v>
      </c>
      <c r="C20" s="109" t="s">
        <v>71</v>
      </c>
      <c r="D20" s="91">
        <f>D8+D13+D18+D19</f>
        <v>3823.2040000000002</v>
      </c>
      <c r="E20" s="91">
        <f>E8+E13+E18+E19</f>
        <v>140.33427</v>
      </c>
      <c r="F20" s="91"/>
      <c r="G20" s="91"/>
      <c r="H20" s="91"/>
      <c r="I20" s="91"/>
      <c r="J20" s="91"/>
      <c r="K20" s="91"/>
      <c r="L20" s="91"/>
      <c r="M20" s="91"/>
    </row>
    <row r="22" spans="1:13" ht="15" customHeight="1" x14ac:dyDescent="0.25">
      <c r="A22" s="33" t="s">
        <v>354</v>
      </c>
      <c r="B22" s="110" t="s">
        <v>355</v>
      </c>
      <c r="C22" s="141" t="s">
        <v>356</v>
      </c>
      <c r="D22" s="141"/>
      <c r="E22" s="15"/>
      <c r="F22" s="15"/>
    </row>
    <row r="23" spans="1:13" ht="15.75" customHeight="1" x14ac:dyDescent="0.25">
      <c r="A23" s="19"/>
      <c r="B23" s="19"/>
      <c r="C23" s="19"/>
      <c r="D23" s="19"/>
      <c r="E23" s="16"/>
      <c r="F23" s="16"/>
    </row>
    <row r="24" spans="1:13" x14ac:dyDescent="0.25">
      <c r="A24" s="51"/>
      <c r="B24" s="19"/>
      <c r="C24" s="19"/>
      <c r="D24" s="19"/>
    </row>
    <row r="25" spans="1:13" x14ac:dyDescent="0.25">
      <c r="A25" s="51"/>
      <c r="B25" s="19"/>
      <c r="C25" s="19"/>
      <c r="D25" s="19"/>
    </row>
  </sheetData>
  <sheetProtection formatCells="0" formatColumns="0" formatRows="0" insertColumns="0" insertRows="0" insertHyperlinks="0" deleteColumns="0" deleteRows="0" sort="0" autoFilter="0" pivotTables="0"/>
  <protectedRanges>
    <protectedRange sqref="E23:F23" name="Диапазон18_1"/>
    <protectedRange sqref="E23:F23" name="Диапазон2_1_1"/>
    <protectedRange sqref="D8:M20" name="Диапазон8_1"/>
    <protectedRange sqref="D8:M20" name="Диапазон16_1"/>
  </protectedRanges>
  <mergeCells count="11">
    <mergeCell ref="C22:D22"/>
    <mergeCell ref="J5:K5"/>
    <mergeCell ref="L5:M5"/>
    <mergeCell ref="A2:E2"/>
    <mergeCell ref="D4:E4"/>
    <mergeCell ref="A4:A6"/>
    <mergeCell ref="B4:B6"/>
    <mergeCell ref="D5:E5"/>
    <mergeCell ref="F5:G5"/>
    <mergeCell ref="H5:I5"/>
    <mergeCell ref="C4:C6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topLeftCell="A3" zoomScale="60" workbookViewId="0">
      <selection activeCell="G15" sqref="G15"/>
    </sheetView>
  </sheetViews>
  <sheetFormatPr defaultRowHeight="15.75" x14ac:dyDescent="0.25"/>
  <cols>
    <col min="1" max="1" width="8" style="4" customWidth="1"/>
    <col min="2" max="2" width="50.42578125" style="4" customWidth="1"/>
    <col min="3" max="3" width="12" style="4" customWidth="1"/>
    <col min="4" max="4" width="13" style="4" bestFit="1" customWidth="1"/>
    <col min="5" max="6" width="26.42578125" style="4" customWidth="1"/>
    <col min="7" max="7" width="18.28515625" style="4" customWidth="1"/>
    <col min="8" max="8" width="28.28515625" style="4" customWidth="1"/>
    <col min="9" max="9" width="24.28515625" style="4" customWidth="1"/>
    <col min="10" max="16384" width="9.140625" style="4"/>
  </cols>
  <sheetData>
    <row r="1" spans="1:9" x14ac:dyDescent="0.25">
      <c r="H1" s="152" t="s">
        <v>133</v>
      </c>
      <c r="I1" s="152"/>
    </row>
    <row r="3" spans="1:9" ht="39" customHeight="1" x14ac:dyDescent="0.25">
      <c r="A3" s="151" t="s">
        <v>159</v>
      </c>
      <c r="B3" s="151"/>
      <c r="C3" s="151"/>
      <c r="D3" s="151"/>
      <c r="E3" s="151"/>
      <c r="F3" s="151"/>
      <c r="G3" s="151"/>
      <c r="H3" s="151"/>
      <c r="I3" s="151"/>
    </row>
    <row r="5" spans="1:9" ht="57" customHeight="1" x14ac:dyDescent="0.25">
      <c r="A5" s="154" t="s">
        <v>8</v>
      </c>
      <c r="B5" s="168" t="s">
        <v>34</v>
      </c>
      <c r="C5" s="157" t="s">
        <v>26</v>
      </c>
      <c r="D5" s="158"/>
      <c r="E5" s="158"/>
      <c r="F5" s="158"/>
      <c r="G5" s="159"/>
      <c r="H5" s="166" t="s">
        <v>285</v>
      </c>
      <c r="I5" s="167"/>
    </row>
    <row r="6" spans="1:9" ht="18" customHeight="1" x14ac:dyDescent="0.25">
      <c r="A6" s="155"/>
      <c r="B6" s="169"/>
      <c r="C6" s="153" t="s">
        <v>143</v>
      </c>
      <c r="D6" s="153" t="s">
        <v>144</v>
      </c>
      <c r="E6" s="153" t="s">
        <v>53</v>
      </c>
      <c r="F6" s="153"/>
      <c r="G6" s="153"/>
      <c r="H6" s="153" t="s">
        <v>26</v>
      </c>
      <c r="I6" s="153"/>
    </row>
    <row r="7" spans="1:9" ht="114.75" customHeight="1" x14ac:dyDescent="0.25">
      <c r="A7" s="156"/>
      <c r="B7" s="170"/>
      <c r="C7" s="153"/>
      <c r="D7" s="153"/>
      <c r="E7" s="103" t="s">
        <v>145</v>
      </c>
      <c r="F7" s="103" t="s">
        <v>51</v>
      </c>
      <c r="G7" s="103" t="s">
        <v>52</v>
      </c>
      <c r="H7" s="103" t="s">
        <v>24</v>
      </c>
      <c r="I7" s="103" t="s">
        <v>25</v>
      </c>
    </row>
    <row r="8" spans="1:9" ht="21" customHeight="1" x14ac:dyDescent="0.25">
      <c r="A8" s="21" t="s">
        <v>161</v>
      </c>
      <c r="B8" s="160" t="s">
        <v>165</v>
      </c>
      <c r="C8" s="161"/>
      <c r="D8" s="161"/>
      <c r="E8" s="161"/>
      <c r="F8" s="161"/>
      <c r="G8" s="161"/>
      <c r="H8" s="161"/>
      <c r="I8" s="162"/>
    </row>
    <row r="9" spans="1:9" s="29" customFormat="1" ht="79.5" customHeight="1" x14ac:dyDescent="0.25">
      <c r="A9" s="137" t="s">
        <v>61</v>
      </c>
      <c r="B9" s="66" t="s">
        <v>160</v>
      </c>
      <c r="C9" s="133">
        <v>1537.06</v>
      </c>
      <c r="D9" s="50">
        <v>0</v>
      </c>
      <c r="E9" s="133"/>
      <c r="F9" s="133"/>
      <c r="G9" s="133" t="s">
        <v>333</v>
      </c>
      <c r="H9" s="133" t="s">
        <v>287</v>
      </c>
      <c r="I9" s="50">
        <v>0</v>
      </c>
    </row>
    <row r="10" spans="1:9" s="29" customFormat="1" ht="113.25" customHeight="1" x14ac:dyDescent="0.25">
      <c r="A10" s="137" t="s">
        <v>62</v>
      </c>
      <c r="B10" s="66" t="s">
        <v>164</v>
      </c>
      <c r="C10" s="133">
        <v>126.95</v>
      </c>
      <c r="D10" s="50">
        <v>126.9</v>
      </c>
      <c r="E10" s="133"/>
      <c r="F10" s="133"/>
      <c r="G10" s="133" t="s">
        <v>303</v>
      </c>
      <c r="H10" s="133" t="s">
        <v>286</v>
      </c>
      <c r="I10" s="133" t="s">
        <v>304</v>
      </c>
    </row>
    <row r="11" spans="1:9" s="29" customFormat="1" ht="72" customHeight="1" x14ac:dyDescent="0.25">
      <c r="A11" s="137" t="s">
        <v>162</v>
      </c>
      <c r="B11" s="66" t="s">
        <v>210</v>
      </c>
      <c r="C11" s="133">
        <v>496.47</v>
      </c>
      <c r="D11" s="50">
        <v>0</v>
      </c>
      <c r="E11" s="133"/>
      <c r="F11" s="133"/>
      <c r="G11" s="133" t="s">
        <v>332</v>
      </c>
      <c r="H11" s="133" t="s">
        <v>288</v>
      </c>
      <c r="I11" s="50">
        <v>0</v>
      </c>
    </row>
    <row r="12" spans="1:9" s="29" customFormat="1" ht="213.75" customHeight="1" x14ac:dyDescent="0.25">
      <c r="A12" s="137" t="s">
        <v>163</v>
      </c>
      <c r="B12" s="133" t="s">
        <v>140</v>
      </c>
      <c r="C12" s="133">
        <v>62.29</v>
      </c>
      <c r="D12" s="50">
        <v>13.43427</v>
      </c>
      <c r="E12" s="133"/>
      <c r="F12" s="133"/>
      <c r="G12" s="44" t="s">
        <v>300</v>
      </c>
      <c r="H12" s="133" t="s">
        <v>289</v>
      </c>
      <c r="I12" s="133" t="s">
        <v>291</v>
      </c>
    </row>
    <row r="13" spans="1:9" s="29" customFormat="1" ht="38.25" customHeight="1" x14ac:dyDescent="0.25">
      <c r="A13" s="133" t="s">
        <v>166</v>
      </c>
      <c r="B13" s="163" t="s">
        <v>167</v>
      </c>
      <c r="C13" s="164"/>
      <c r="D13" s="164"/>
      <c r="E13" s="164"/>
      <c r="F13" s="164"/>
      <c r="G13" s="164"/>
      <c r="H13" s="164"/>
      <c r="I13" s="165"/>
    </row>
    <row r="14" spans="1:9" s="29" customFormat="1" ht="77.25" customHeight="1" x14ac:dyDescent="0.25">
      <c r="A14" s="137" t="s">
        <v>64</v>
      </c>
      <c r="B14" s="66" t="s">
        <v>169</v>
      </c>
      <c r="C14" s="133">
        <v>531.57000000000005</v>
      </c>
      <c r="D14" s="50">
        <v>0</v>
      </c>
      <c r="E14" s="133"/>
      <c r="F14" s="133"/>
      <c r="G14" s="133" t="s">
        <v>330</v>
      </c>
      <c r="H14" s="133" t="s">
        <v>290</v>
      </c>
      <c r="I14" s="50">
        <v>0</v>
      </c>
    </row>
    <row r="15" spans="1:9" s="29" customFormat="1" ht="75.75" customHeight="1" x14ac:dyDescent="0.25">
      <c r="A15" s="137" t="s">
        <v>65</v>
      </c>
      <c r="B15" s="66" t="s">
        <v>170</v>
      </c>
      <c r="C15" s="133">
        <v>837.85</v>
      </c>
      <c r="D15" s="50">
        <v>0</v>
      </c>
      <c r="E15" s="133"/>
      <c r="F15" s="133"/>
      <c r="G15" s="133" t="s">
        <v>331</v>
      </c>
      <c r="H15" s="133" t="s">
        <v>334</v>
      </c>
      <c r="I15" s="50">
        <v>0</v>
      </c>
    </row>
    <row r="17" spans="1:6" ht="15.75" customHeight="1" x14ac:dyDescent="0.25">
      <c r="B17" s="33" t="s">
        <v>354</v>
      </c>
      <c r="C17" s="138" t="s">
        <v>355</v>
      </c>
      <c r="D17" s="141" t="s">
        <v>356</v>
      </c>
      <c r="E17" s="141"/>
    </row>
    <row r="18" spans="1:6" x14ac:dyDescent="0.25">
      <c r="B18" s="13"/>
      <c r="C18" s="13"/>
      <c r="D18" s="13"/>
      <c r="E18" s="13"/>
      <c r="F18" s="18"/>
    </row>
    <row r="19" spans="1:6" ht="15.75" customHeight="1" x14ac:dyDescent="0.25">
      <c r="A19" s="18"/>
      <c r="B19" s="14"/>
      <c r="C19" s="13"/>
      <c r="D19" s="13"/>
      <c r="E19" s="13"/>
    </row>
    <row r="20" spans="1:6" x14ac:dyDescent="0.25">
      <c r="B20" s="14"/>
      <c r="C20" s="13"/>
      <c r="D20" s="13"/>
      <c r="E20" s="13"/>
    </row>
  </sheetData>
  <mergeCells count="13">
    <mergeCell ref="D17:E17"/>
    <mergeCell ref="B8:I8"/>
    <mergeCell ref="B13:I13"/>
    <mergeCell ref="H5:I5"/>
    <mergeCell ref="B5:B7"/>
    <mergeCell ref="A3:I3"/>
    <mergeCell ref="H1:I1"/>
    <mergeCell ref="H6:I6"/>
    <mergeCell ref="A5:A7"/>
    <mergeCell ref="C5:G5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zoomScale="75" zoomScaleNormal="75" workbookViewId="0">
      <selection activeCell="G26" sqref="G26"/>
    </sheetView>
  </sheetViews>
  <sheetFormatPr defaultRowHeight="15.75" x14ac:dyDescent="0.25"/>
  <cols>
    <col min="1" max="1" width="22.85546875" style="13" customWidth="1"/>
    <col min="2" max="3" width="18.5703125" style="13" customWidth="1"/>
    <col min="4" max="4" width="22.28515625" style="13" customWidth="1"/>
    <col min="5" max="12" width="18.5703125" style="13" customWidth="1"/>
    <col min="13" max="13" width="15.28515625" style="13" customWidth="1"/>
    <col min="14" max="14" width="14.28515625" style="13" customWidth="1"/>
    <col min="15" max="15" width="36.28515625" style="13" customWidth="1"/>
    <col min="16" max="16384" width="9.140625" style="13"/>
  </cols>
  <sheetData>
    <row r="1" spans="1:15" ht="30" customHeight="1" x14ac:dyDescent="0.25">
      <c r="H1" s="19"/>
      <c r="N1" s="173" t="s">
        <v>130</v>
      </c>
      <c r="O1" s="173"/>
    </row>
    <row r="2" spans="1:15" x14ac:dyDescent="0.25">
      <c r="A2" s="172" t="s">
        <v>148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4" spans="1:15" ht="36.75" customHeight="1" x14ac:dyDescent="0.25">
      <c r="A4" s="174" t="s">
        <v>4</v>
      </c>
      <c r="B4" s="174" t="s">
        <v>9</v>
      </c>
      <c r="C4" s="174"/>
      <c r="D4" s="174"/>
      <c r="E4" s="174"/>
      <c r="F4" s="174"/>
      <c r="G4" s="174" t="s">
        <v>22</v>
      </c>
      <c r="H4" s="174"/>
      <c r="I4" s="174"/>
      <c r="J4" s="174"/>
      <c r="K4" s="174"/>
      <c r="L4" s="174"/>
      <c r="M4" s="174" t="s">
        <v>15</v>
      </c>
      <c r="N4" s="174"/>
      <c r="O4" s="174" t="s">
        <v>21</v>
      </c>
    </row>
    <row r="5" spans="1:15" ht="95.25" customHeight="1" x14ac:dyDescent="0.25">
      <c r="A5" s="174"/>
      <c r="B5" s="20" t="s">
        <v>12</v>
      </c>
      <c r="C5" s="20" t="s">
        <v>10</v>
      </c>
      <c r="D5" s="20" t="s">
        <v>23</v>
      </c>
      <c r="E5" s="20" t="s">
        <v>11</v>
      </c>
      <c r="F5" s="20" t="s">
        <v>20</v>
      </c>
      <c r="G5" s="20" t="s">
        <v>16</v>
      </c>
      <c r="H5" s="20" t="s">
        <v>17</v>
      </c>
      <c r="I5" s="20" t="s">
        <v>18</v>
      </c>
      <c r="J5" s="20" t="s">
        <v>19</v>
      </c>
      <c r="K5" s="20" t="s">
        <v>128</v>
      </c>
      <c r="L5" s="20" t="s">
        <v>175</v>
      </c>
      <c r="M5" s="20" t="s">
        <v>13</v>
      </c>
      <c r="N5" s="20" t="s">
        <v>14</v>
      </c>
      <c r="O5" s="174"/>
    </row>
    <row r="6" spans="1:15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</row>
    <row r="7" spans="1:15" ht="15.75" customHeight="1" x14ac:dyDescent="0.25">
      <c r="A7" s="160" t="s">
        <v>172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</row>
    <row r="8" spans="1:15" ht="18" customHeight="1" x14ac:dyDescent="0.25">
      <c r="A8" s="160" t="s">
        <v>173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2"/>
    </row>
    <row r="9" spans="1:15" s="4" customFormat="1" ht="47.25" x14ac:dyDescent="0.25">
      <c r="A9" s="28" t="s">
        <v>301</v>
      </c>
      <c r="B9" s="5" t="s">
        <v>141</v>
      </c>
      <c r="C9" s="5" t="s">
        <v>141</v>
      </c>
      <c r="D9" s="5" t="s">
        <v>141</v>
      </c>
      <c r="E9" s="5" t="s">
        <v>141</v>
      </c>
      <c r="F9" s="5" t="s">
        <v>141</v>
      </c>
      <c r="G9" s="5" t="s">
        <v>141</v>
      </c>
      <c r="H9" s="5" t="s">
        <v>174</v>
      </c>
      <c r="I9" s="22" t="s">
        <v>141</v>
      </c>
      <c r="J9" s="5" t="s">
        <v>142</v>
      </c>
      <c r="K9" s="24">
        <v>13.43427</v>
      </c>
      <c r="L9" s="5">
        <v>13.43</v>
      </c>
      <c r="M9" s="5" t="s">
        <v>146</v>
      </c>
      <c r="N9" s="5" t="s">
        <v>147</v>
      </c>
      <c r="O9" s="5"/>
    </row>
    <row r="10" spans="1:15" ht="126" x14ac:dyDescent="0.25">
      <c r="A10" s="28" t="s">
        <v>302</v>
      </c>
      <c r="B10" s="85" t="s">
        <v>141</v>
      </c>
      <c r="C10" s="85" t="s">
        <v>141</v>
      </c>
      <c r="D10" s="85" t="s">
        <v>141</v>
      </c>
      <c r="E10" s="85" t="s">
        <v>141</v>
      </c>
      <c r="F10" s="85" t="s">
        <v>141</v>
      </c>
      <c r="G10" s="85" t="s">
        <v>141</v>
      </c>
      <c r="H10" s="85" t="s">
        <v>174</v>
      </c>
      <c r="I10" s="22" t="s">
        <v>141</v>
      </c>
      <c r="J10" s="85" t="s">
        <v>327</v>
      </c>
      <c r="K10" s="24">
        <v>126.9</v>
      </c>
      <c r="L10" s="85">
        <v>122.759</v>
      </c>
      <c r="M10" s="85" t="s">
        <v>146</v>
      </c>
      <c r="N10" s="85" t="s">
        <v>327</v>
      </c>
      <c r="O10" s="85" t="s">
        <v>353</v>
      </c>
    </row>
    <row r="11" spans="1:15" x14ac:dyDescent="0.25">
      <c r="A11" s="26"/>
      <c r="B11" s="26"/>
      <c r="C11" s="26"/>
      <c r="D11" s="26"/>
      <c r="E11" s="26"/>
      <c r="F11" s="26"/>
      <c r="G11" s="26"/>
      <c r="H11" s="26"/>
      <c r="I11" s="117"/>
      <c r="J11" s="26"/>
      <c r="K11" s="27"/>
      <c r="L11" s="26"/>
      <c r="M11" s="26"/>
      <c r="N11" s="26"/>
      <c r="O11" s="26"/>
    </row>
    <row r="12" spans="1:15" x14ac:dyDescent="0.25">
      <c r="A12" s="33" t="s">
        <v>354</v>
      </c>
      <c r="B12" s="138" t="s">
        <v>355</v>
      </c>
      <c r="C12" s="141" t="s">
        <v>356</v>
      </c>
      <c r="D12" s="141"/>
    </row>
    <row r="13" spans="1:15" x14ac:dyDescent="0.25">
      <c r="D13" s="171"/>
      <c r="E13" s="171"/>
    </row>
    <row r="14" spans="1:15" ht="15.75" customHeight="1" x14ac:dyDescent="0.25">
      <c r="A14" s="14"/>
      <c r="E14" s="18"/>
    </row>
    <row r="15" spans="1:15" x14ac:dyDescent="0.25">
      <c r="A15" s="14"/>
      <c r="E15" s="4"/>
    </row>
    <row r="16" spans="1:15" x14ac:dyDescent="0.25">
      <c r="A16" s="14"/>
      <c r="E16" s="4"/>
    </row>
  </sheetData>
  <protectedRanges>
    <protectedRange sqref="E14" name="Диапазон2"/>
    <protectedRange sqref="D14" name="Диапазон18"/>
    <protectedRange sqref="D14" name="Диапазон2_1_1"/>
  </protectedRanges>
  <mergeCells count="11">
    <mergeCell ref="D13:E13"/>
    <mergeCell ref="A7:O7"/>
    <mergeCell ref="A8:O8"/>
    <mergeCell ref="A2:O2"/>
    <mergeCell ref="N1:O1"/>
    <mergeCell ref="M4:N4"/>
    <mergeCell ref="B4:F4"/>
    <mergeCell ref="G4:L4"/>
    <mergeCell ref="O4:O5"/>
    <mergeCell ref="A4:A5"/>
    <mergeCell ref="C12:D12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60" zoomScaleNormal="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3" sqref="L13"/>
    </sheetView>
  </sheetViews>
  <sheetFormatPr defaultRowHeight="15.75" x14ac:dyDescent="0.25"/>
  <cols>
    <col min="1" max="1" width="9" style="33" customWidth="1"/>
    <col min="2" max="2" width="31.5703125" style="33" customWidth="1"/>
    <col min="3" max="3" width="19" style="33" customWidth="1"/>
    <col min="4" max="4" width="16.7109375" style="33" customWidth="1"/>
    <col min="5" max="5" width="24.28515625" style="33" customWidth="1"/>
    <col min="6" max="6" width="10.28515625" style="33" customWidth="1"/>
    <col min="7" max="7" width="10.7109375" style="33" customWidth="1"/>
    <col min="8" max="8" width="16.7109375" style="33" customWidth="1"/>
    <col min="9" max="10" width="12" style="33" customWidth="1"/>
    <col min="11" max="16384" width="9.140625" style="33"/>
  </cols>
  <sheetData>
    <row r="1" spans="1:10" x14ac:dyDescent="0.25">
      <c r="I1" s="32" t="s">
        <v>176</v>
      </c>
      <c r="J1" s="31"/>
    </row>
    <row r="3" spans="1:10" ht="32.25" customHeight="1" x14ac:dyDescent="0.25">
      <c r="A3" s="175" t="s">
        <v>188</v>
      </c>
      <c r="B3" s="175"/>
      <c r="C3" s="175"/>
      <c r="D3" s="175"/>
      <c r="E3" s="175"/>
      <c r="F3" s="175"/>
      <c r="G3" s="175"/>
      <c r="H3" s="175"/>
      <c r="I3" s="175"/>
      <c r="J3" s="175"/>
    </row>
    <row r="5" spans="1:10" ht="60.75" customHeight="1" x14ac:dyDescent="0.25">
      <c r="A5" s="176" t="s">
        <v>57</v>
      </c>
      <c r="B5" s="176" t="s">
        <v>56</v>
      </c>
      <c r="C5" s="176" t="s">
        <v>94</v>
      </c>
      <c r="D5" s="176" t="s">
        <v>58</v>
      </c>
      <c r="E5" s="176" t="s">
        <v>59</v>
      </c>
      <c r="F5" s="179" t="s">
        <v>26</v>
      </c>
      <c r="G5" s="179"/>
      <c r="H5" s="176" t="s">
        <v>60</v>
      </c>
      <c r="I5" s="179" t="s">
        <v>26</v>
      </c>
      <c r="J5" s="179"/>
    </row>
    <row r="6" spans="1:10" ht="24" customHeight="1" x14ac:dyDescent="0.25">
      <c r="A6" s="177"/>
      <c r="B6" s="177"/>
      <c r="C6" s="177"/>
      <c r="D6" s="177"/>
      <c r="E6" s="177"/>
      <c r="F6" s="49" t="s">
        <v>66</v>
      </c>
      <c r="G6" s="49" t="s">
        <v>67</v>
      </c>
      <c r="H6" s="177"/>
      <c r="I6" s="49" t="s">
        <v>66</v>
      </c>
      <c r="J6" s="49" t="s">
        <v>67</v>
      </c>
    </row>
    <row r="7" spans="1:10" ht="39" customHeight="1" x14ac:dyDescent="0.25">
      <c r="A7" s="35" t="s">
        <v>161</v>
      </c>
      <c r="B7" s="178" t="s">
        <v>171</v>
      </c>
      <c r="C7" s="178"/>
      <c r="D7" s="178"/>
      <c r="E7" s="178"/>
      <c r="F7" s="178"/>
      <c r="G7" s="178"/>
      <c r="H7" s="178"/>
      <c r="I7" s="178"/>
      <c r="J7" s="178"/>
    </row>
    <row r="8" spans="1:10" ht="42.75" customHeight="1" x14ac:dyDescent="0.25">
      <c r="A8" s="36" t="s">
        <v>61</v>
      </c>
      <c r="B8" s="180" t="s">
        <v>179</v>
      </c>
      <c r="C8" s="181"/>
      <c r="D8" s="181"/>
      <c r="E8" s="181"/>
      <c r="F8" s="181"/>
      <c r="G8" s="181"/>
      <c r="H8" s="181"/>
      <c r="I8" s="181"/>
      <c r="J8" s="182"/>
    </row>
    <row r="9" spans="1:10" ht="105" customHeight="1" x14ac:dyDescent="0.25">
      <c r="A9" s="37" t="s">
        <v>177</v>
      </c>
      <c r="B9" s="38" t="s">
        <v>160</v>
      </c>
      <c r="C9" s="39" t="s">
        <v>183</v>
      </c>
      <c r="D9" s="39" t="s">
        <v>182</v>
      </c>
      <c r="E9" s="40" t="s">
        <v>181</v>
      </c>
      <c r="F9" s="34">
        <v>173</v>
      </c>
      <c r="G9" s="39">
        <v>0</v>
      </c>
      <c r="H9" s="41">
        <f>I9</f>
        <v>1537.06</v>
      </c>
      <c r="I9" s="39">
        <v>1537.06</v>
      </c>
      <c r="J9" s="39">
        <v>0</v>
      </c>
    </row>
    <row r="10" spans="1:10" ht="28.5" customHeight="1" x14ac:dyDescent="0.25">
      <c r="A10" s="37"/>
      <c r="B10" s="144" t="s">
        <v>341</v>
      </c>
      <c r="C10" s="145"/>
      <c r="D10" s="39"/>
      <c r="E10" s="40"/>
      <c r="F10" s="125"/>
      <c r="G10" s="39"/>
      <c r="H10" s="41">
        <v>16.71</v>
      </c>
      <c r="I10" s="39">
        <v>16.71</v>
      </c>
      <c r="J10" s="39">
        <v>0</v>
      </c>
    </row>
    <row r="11" spans="1:10" ht="54.75" customHeight="1" x14ac:dyDescent="0.25">
      <c r="A11" s="36" t="s">
        <v>62</v>
      </c>
      <c r="B11" s="180" t="s">
        <v>180</v>
      </c>
      <c r="C11" s="181"/>
      <c r="D11" s="181"/>
      <c r="E11" s="181"/>
      <c r="F11" s="181"/>
      <c r="G11" s="181"/>
      <c r="H11" s="181"/>
      <c r="I11" s="181"/>
      <c r="J11" s="182"/>
    </row>
    <row r="12" spans="1:10" ht="110.25" customHeight="1" x14ac:dyDescent="0.25">
      <c r="A12" s="37" t="s">
        <v>178</v>
      </c>
      <c r="B12" s="38" t="s">
        <v>164</v>
      </c>
      <c r="C12" s="39" t="s">
        <v>185</v>
      </c>
      <c r="D12" s="39" t="s">
        <v>186</v>
      </c>
      <c r="E12" s="40" t="s">
        <v>184</v>
      </c>
      <c r="F12" s="34">
        <v>1</v>
      </c>
      <c r="G12" s="42">
        <v>0</v>
      </c>
      <c r="H12" s="41">
        <f>I12</f>
        <v>126.95</v>
      </c>
      <c r="I12" s="39">
        <v>126.95</v>
      </c>
      <c r="J12" s="140">
        <v>122.759</v>
      </c>
    </row>
    <row r="13" spans="1:10" ht="27" customHeight="1" x14ac:dyDescent="0.25">
      <c r="A13" s="37"/>
      <c r="B13" s="144" t="s">
        <v>341</v>
      </c>
      <c r="C13" s="145"/>
      <c r="D13" s="39"/>
      <c r="E13" s="40"/>
      <c r="F13" s="125"/>
      <c r="G13" s="124"/>
      <c r="H13" s="41">
        <v>1.26</v>
      </c>
      <c r="I13" s="39">
        <v>1.26</v>
      </c>
      <c r="J13" s="50">
        <v>1.26</v>
      </c>
    </row>
    <row r="14" spans="1:10" ht="104.25" customHeight="1" x14ac:dyDescent="0.25">
      <c r="A14" s="37" t="s">
        <v>178</v>
      </c>
      <c r="B14" s="38" t="s">
        <v>187</v>
      </c>
      <c r="C14" s="39" t="s">
        <v>183</v>
      </c>
      <c r="D14" s="39" t="s">
        <v>186</v>
      </c>
      <c r="E14" s="42" t="s">
        <v>189</v>
      </c>
      <c r="F14" s="34">
        <v>1</v>
      </c>
      <c r="G14" s="39">
        <v>0</v>
      </c>
      <c r="H14" s="41">
        <f t="shared" ref="H14:H16" si="0">I14</f>
        <v>496.47</v>
      </c>
      <c r="I14" s="39">
        <v>496.47</v>
      </c>
      <c r="J14" s="39">
        <v>0</v>
      </c>
    </row>
    <row r="15" spans="1:10" ht="26.25" customHeight="1" x14ac:dyDescent="0.25">
      <c r="A15" s="37"/>
      <c r="B15" s="144" t="s">
        <v>341</v>
      </c>
      <c r="C15" s="145"/>
      <c r="D15" s="39"/>
      <c r="E15" s="124"/>
      <c r="F15" s="125"/>
      <c r="G15" s="39"/>
      <c r="H15" s="41">
        <v>5.37</v>
      </c>
      <c r="I15" s="39">
        <v>5.37</v>
      </c>
      <c r="J15" s="39">
        <v>0</v>
      </c>
    </row>
    <row r="16" spans="1:10" ht="105" customHeight="1" x14ac:dyDescent="0.25">
      <c r="A16" s="37" t="s">
        <v>178</v>
      </c>
      <c r="B16" s="43" t="s">
        <v>140</v>
      </c>
      <c r="C16" s="39" t="s">
        <v>183</v>
      </c>
      <c r="D16" s="39" t="s">
        <v>186</v>
      </c>
      <c r="E16" s="42" t="s">
        <v>190</v>
      </c>
      <c r="F16" s="34">
        <v>12</v>
      </c>
      <c r="G16" s="42">
        <v>12</v>
      </c>
      <c r="H16" s="41">
        <f t="shared" si="0"/>
        <v>62.29</v>
      </c>
      <c r="I16" s="42">
        <v>62.29</v>
      </c>
      <c r="J16" s="50">
        <v>13.43427</v>
      </c>
    </row>
    <row r="17" spans="1:10" ht="25.5" customHeight="1" x14ac:dyDescent="0.25">
      <c r="A17" s="37"/>
      <c r="B17" s="144" t="s">
        <v>341</v>
      </c>
      <c r="C17" s="145"/>
      <c r="D17" s="39"/>
      <c r="E17" s="124"/>
      <c r="F17" s="125"/>
      <c r="G17" s="124"/>
      <c r="H17" s="41">
        <v>0.57999999999999996</v>
      </c>
      <c r="I17" s="124">
        <v>0.57999999999999996</v>
      </c>
      <c r="J17" s="50">
        <v>0.57999999999999996</v>
      </c>
    </row>
    <row r="18" spans="1:10" ht="77.25" customHeight="1" x14ac:dyDescent="0.25">
      <c r="A18" s="36" t="s">
        <v>166</v>
      </c>
      <c r="B18" s="180" t="s">
        <v>191</v>
      </c>
      <c r="C18" s="181"/>
      <c r="D18" s="181"/>
      <c r="E18" s="181"/>
      <c r="F18" s="181"/>
      <c r="G18" s="181"/>
      <c r="H18" s="181"/>
      <c r="I18" s="181"/>
      <c r="J18" s="182"/>
    </row>
    <row r="19" spans="1:10" ht="39" customHeight="1" x14ac:dyDescent="0.25">
      <c r="A19" s="36" t="s">
        <v>64</v>
      </c>
      <c r="B19" s="180" t="s">
        <v>192</v>
      </c>
      <c r="C19" s="181"/>
      <c r="D19" s="181"/>
      <c r="E19" s="181"/>
      <c r="F19" s="181"/>
      <c r="G19" s="181"/>
      <c r="H19" s="181"/>
      <c r="I19" s="181"/>
      <c r="J19" s="182"/>
    </row>
    <row r="20" spans="1:10" ht="267" customHeight="1" x14ac:dyDescent="0.25">
      <c r="A20" s="37" t="s">
        <v>194</v>
      </c>
      <c r="B20" s="38" t="s">
        <v>168</v>
      </c>
      <c r="C20" s="39" t="s">
        <v>196</v>
      </c>
      <c r="D20" s="39" t="s">
        <v>182</v>
      </c>
      <c r="E20" s="42" t="s">
        <v>198</v>
      </c>
      <c r="F20" s="34">
        <v>407.5</v>
      </c>
      <c r="G20" s="42"/>
      <c r="H20" s="41">
        <f>I20</f>
        <v>531.57000000000005</v>
      </c>
      <c r="I20" s="40">
        <v>531.57000000000005</v>
      </c>
      <c r="J20" s="42">
        <v>0</v>
      </c>
    </row>
    <row r="21" spans="1:10" ht="25.5" customHeight="1" x14ac:dyDescent="0.25">
      <c r="A21" s="37"/>
      <c r="B21" s="144" t="s">
        <v>342</v>
      </c>
      <c r="C21" s="145"/>
      <c r="D21" s="39"/>
      <c r="E21" s="124"/>
      <c r="F21" s="125"/>
      <c r="G21" s="124"/>
      <c r="H21" s="41">
        <v>102.87</v>
      </c>
      <c r="I21" s="41">
        <v>102.87</v>
      </c>
      <c r="J21" s="124">
        <v>0</v>
      </c>
    </row>
    <row r="22" spans="1:10" ht="53.25" customHeight="1" x14ac:dyDescent="0.25">
      <c r="A22" s="36" t="s">
        <v>65</v>
      </c>
      <c r="B22" s="180" t="s">
        <v>195</v>
      </c>
      <c r="C22" s="181"/>
      <c r="D22" s="181"/>
      <c r="E22" s="181"/>
      <c r="F22" s="181"/>
      <c r="G22" s="181"/>
      <c r="H22" s="181"/>
      <c r="I22" s="181"/>
      <c r="J22" s="182"/>
    </row>
    <row r="23" spans="1:10" ht="199.5" customHeight="1" x14ac:dyDescent="0.25">
      <c r="A23" s="37" t="s">
        <v>197</v>
      </c>
      <c r="B23" s="38" t="s">
        <v>170</v>
      </c>
      <c r="C23" s="39" t="s">
        <v>196</v>
      </c>
      <c r="D23" s="39" t="s">
        <v>186</v>
      </c>
      <c r="E23" s="42" t="s">
        <v>199</v>
      </c>
      <c r="F23" s="40">
        <v>0.5</v>
      </c>
      <c r="G23" s="44"/>
      <c r="H23" s="41">
        <f>I23</f>
        <v>837.85</v>
      </c>
      <c r="I23" s="40">
        <v>837.85</v>
      </c>
      <c r="J23" s="44">
        <v>0</v>
      </c>
    </row>
    <row r="24" spans="1:10" ht="22.5" customHeight="1" x14ac:dyDescent="0.25">
      <c r="A24" s="37"/>
      <c r="B24" s="144" t="s">
        <v>342</v>
      </c>
      <c r="C24" s="145"/>
      <c r="D24" s="39"/>
      <c r="E24" s="124"/>
      <c r="F24" s="40"/>
      <c r="G24" s="44"/>
      <c r="H24" s="41">
        <v>104.23</v>
      </c>
      <c r="I24" s="40">
        <v>104.23</v>
      </c>
      <c r="J24" s="44">
        <v>0</v>
      </c>
    </row>
    <row r="25" spans="1:10" ht="49.5" customHeight="1" x14ac:dyDescent="0.25">
      <c r="A25" s="44"/>
      <c r="B25" s="178" t="s">
        <v>109</v>
      </c>
      <c r="C25" s="178"/>
      <c r="D25" s="45" t="s">
        <v>63</v>
      </c>
      <c r="E25" s="41" t="s">
        <v>63</v>
      </c>
      <c r="F25" s="41" t="s">
        <v>63</v>
      </c>
      <c r="G25" s="41" t="s">
        <v>63</v>
      </c>
      <c r="H25" s="41">
        <f>I25</f>
        <v>3592.19</v>
      </c>
      <c r="I25" s="41">
        <f>I9+I12+I14+I16+I20+I23</f>
        <v>3592.19</v>
      </c>
      <c r="J25" s="41">
        <f>J9+J12+J14+J16+J20+J23</f>
        <v>136.19327000000001</v>
      </c>
    </row>
    <row r="26" spans="1:10" ht="25.5" customHeight="1" x14ac:dyDescent="0.25">
      <c r="A26" s="44"/>
      <c r="B26" s="183" t="s">
        <v>341</v>
      </c>
      <c r="C26" s="184"/>
      <c r="D26" s="126" t="s">
        <v>63</v>
      </c>
      <c r="E26" s="41" t="s">
        <v>63</v>
      </c>
      <c r="F26" s="41" t="s">
        <v>63</v>
      </c>
      <c r="G26" s="41" t="s">
        <v>63</v>
      </c>
      <c r="H26" s="41">
        <f>H10+H13+H15+H17</f>
        <v>23.92</v>
      </c>
      <c r="I26" s="41">
        <f>I10+I13+I15+I17</f>
        <v>23.92</v>
      </c>
      <c r="J26" s="41">
        <f>J10+J13+J15+J17</f>
        <v>1.8399999999999999</v>
      </c>
    </row>
    <row r="27" spans="1:10" ht="24" customHeight="1" x14ac:dyDescent="0.25">
      <c r="A27" s="44"/>
      <c r="B27" s="183" t="s">
        <v>343</v>
      </c>
      <c r="C27" s="184"/>
      <c r="D27" s="129"/>
      <c r="E27" s="41"/>
      <c r="F27" s="41"/>
      <c r="G27" s="41"/>
      <c r="H27" s="41">
        <f>H21+H24</f>
        <v>207.10000000000002</v>
      </c>
      <c r="I27" s="41">
        <f>I21+I24</f>
        <v>207.10000000000002</v>
      </c>
      <c r="J27" s="41">
        <f>J21+J24</f>
        <v>0</v>
      </c>
    </row>
    <row r="28" spans="1:10" ht="39" customHeight="1" x14ac:dyDescent="0.25">
      <c r="A28" s="44"/>
      <c r="B28" s="178" t="s">
        <v>329</v>
      </c>
      <c r="C28" s="178"/>
      <c r="D28" s="126" t="s">
        <v>63</v>
      </c>
      <c r="E28" s="41" t="s">
        <v>63</v>
      </c>
      <c r="F28" s="41" t="s">
        <v>63</v>
      </c>
      <c r="G28" s="41" t="s">
        <v>63</v>
      </c>
      <c r="H28" s="41">
        <f>H25+H26+H27</f>
        <v>3823.21</v>
      </c>
      <c r="I28" s="41">
        <f t="shared" ref="I28:J28" si="1">I25+I26+I27</f>
        <v>3823.21</v>
      </c>
      <c r="J28" s="41">
        <f t="shared" si="1"/>
        <v>138.03327000000002</v>
      </c>
    </row>
    <row r="29" spans="1:10" ht="25.5" customHeight="1" x14ac:dyDescent="0.25">
      <c r="A29" s="46"/>
      <c r="B29" s="47"/>
      <c r="C29" s="47"/>
      <c r="D29" s="47"/>
      <c r="E29" s="48"/>
      <c r="F29" s="48"/>
      <c r="G29" s="48"/>
      <c r="H29" s="48"/>
      <c r="I29" s="48"/>
      <c r="J29" s="48"/>
    </row>
    <row r="30" spans="1:10" x14ac:dyDescent="0.25">
      <c r="B30" s="33" t="s">
        <v>354</v>
      </c>
      <c r="C30" s="138" t="s">
        <v>355</v>
      </c>
      <c r="D30" s="141" t="s">
        <v>356</v>
      </c>
      <c r="E30" s="141"/>
    </row>
    <row r="31" spans="1:10" x14ac:dyDescent="0.25">
      <c r="B31" s="19"/>
      <c r="C31" s="19"/>
    </row>
    <row r="32" spans="1:10" x14ac:dyDescent="0.25">
      <c r="B32" s="51"/>
      <c r="C32" s="19"/>
    </row>
    <row r="33" spans="2:3" x14ac:dyDescent="0.25">
      <c r="B33" s="51"/>
      <c r="C33" s="19"/>
    </row>
  </sheetData>
  <sheetProtection formatCells="0" formatColumns="0" formatRows="0" insertColumns="0" insertRows="0" insertHyperlinks="0" deleteColumns="0" deleteRows="0" sort="0" autoFilter="0" pivotTables="0"/>
  <protectedRanges>
    <protectedRange sqref="C8:C17 C19:C24" name="Диапазон1_1"/>
    <protectedRange sqref="G8:G17 G19:G24" name="Диапазон5_1"/>
    <protectedRange sqref="J8:J17 J19:J24" name="Диапазон9_1"/>
  </protectedRanges>
  <mergeCells count="26">
    <mergeCell ref="B17:C17"/>
    <mergeCell ref="B21:C21"/>
    <mergeCell ref="B25:C25"/>
    <mergeCell ref="B26:C26"/>
    <mergeCell ref="B28:C28"/>
    <mergeCell ref="B18:J18"/>
    <mergeCell ref="B19:J19"/>
    <mergeCell ref="B22:J22"/>
    <mergeCell ref="B24:C24"/>
    <mergeCell ref="B27:C27"/>
    <mergeCell ref="D30:E30"/>
    <mergeCell ref="B13:C13"/>
    <mergeCell ref="B15:C15"/>
    <mergeCell ref="A3:J3"/>
    <mergeCell ref="A5:A6"/>
    <mergeCell ref="B5:B6"/>
    <mergeCell ref="C5:C6"/>
    <mergeCell ref="D5:D6"/>
    <mergeCell ref="E5:E6"/>
    <mergeCell ref="H5:H6"/>
    <mergeCell ref="B7:J7"/>
    <mergeCell ref="F5:G5"/>
    <mergeCell ref="I5:J5"/>
    <mergeCell ref="B8:J8"/>
    <mergeCell ref="B11:J11"/>
    <mergeCell ref="B10:C10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16" sqref="A16:D16"/>
    </sheetView>
  </sheetViews>
  <sheetFormatPr defaultRowHeight="15.75" x14ac:dyDescent="0.25"/>
  <cols>
    <col min="1" max="2" width="22.42578125" style="2" customWidth="1"/>
    <col min="3" max="3" width="19.7109375" style="2" customWidth="1"/>
    <col min="4" max="4" width="19.140625" style="2" customWidth="1"/>
    <col min="5" max="8" width="19.28515625" style="2" customWidth="1"/>
    <col min="9" max="9" width="22.28515625" style="2" customWidth="1"/>
    <col min="10" max="10" width="26" style="2" customWidth="1"/>
    <col min="11" max="16384" width="9.140625" style="2"/>
  </cols>
  <sheetData>
    <row r="1" spans="1:9" x14ac:dyDescent="0.25">
      <c r="E1" s="29"/>
      <c r="I1" s="3" t="s">
        <v>134</v>
      </c>
    </row>
    <row r="2" spans="1:9" ht="18" customHeight="1" x14ac:dyDescent="0.25">
      <c r="A2" s="189" t="s">
        <v>200</v>
      </c>
      <c r="B2" s="189"/>
      <c r="C2" s="189"/>
      <c r="D2" s="189"/>
      <c r="E2" s="189"/>
      <c r="F2" s="189"/>
      <c r="G2" s="189"/>
      <c r="H2" s="189"/>
      <c r="I2" s="189"/>
    </row>
    <row r="3" spans="1:9" s="4" customFormat="1" ht="15.7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178.5" customHeight="1" x14ac:dyDescent="0.25">
      <c r="A4" s="1" t="s">
        <v>4</v>
      </c>
      <c r="B4" s="1" t="s">
        <v>46</v>
      </c>
      <c r="C4" s="1" t="s">
        <v>2</v>
      </c>
      <c r="D4" s="1" t="s">
        <v>3</v>
      </c>
      <c r="E4" s="1" t="s">
        <v>5</v>
      </c>
      <c r="F4" s="1" t="s">
        <v>6</v>
      </c>
      <c r="G4" s="1" t="s">
        <v>7</v>
      </c>
      <c r="H4" s="1" t="s">
        <v>0</v>
      </c>
      <c r="I4" s="1" t="s">
        <v>1</v>
      </c>
    </row>
    <row r="5" spans="1:9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ht="30" customHeight="1" x14ac:dyDescent="0.25">
      <c r="A6" s="185" t="s">
        <v>140</v>
      </c>
      <c r="B6" s="1" t="s">
        <v>49</v>
      </c>
      <c r="C6" s="144" t="s">
        <v>129</v>
      </c>
      <c r="D6" s="188"/>
      <c r="E6" s="188"/>
      <c r="F6" s="188"/>
      <c r="G6" s="188"/>
      <c r="H6" s="188"/>
      <c r="I6" s="145"/>
    </row>
    <row r="7" spans="1:9" ht="47.25" x14ac:dyDescent="0.25">
      <c r="A7" s="186"/>
      <c r="B7" s="1" t="s">
        <v>47</v>
      </c>
      <c r="C7" s="144" t="s">
        <v>129</v>
      </c>
      <c r="D7" s="188"/>
      <c r="E7" s="188"/>
      <c r="F7" s="188"/>
      <c r="G7" s="188"/>
      <c r="H7" s="188"/>
      <c r="I7" s="145"/>
    </row>
    <row r="8" spans="1:9" ht="63" x14ac:dyDescent="0.25">
      <c r="A8" s="186"/>
      <c r="B8" s="1" t="s">
        <v>48</v>
      </c>
      <c r="C8" s="144" t="s">
        <v>129</v>
      </c>
      <c r="D8" s="188"/>
      <c r="E8" s="188"/>
      <c r="F8" s="188"/>
      <c r="G8" s="188"/>
      <c r="H8" s="188"/>
      <c r="I8" s="145"/>
    </row>
    <row r="9" spans="1:9" ht="31.5" x14ac:dyDescent="0.25">
      <c r="A9" s="187"/>
      <c r="B9" s="1" t="s">
        <v>50</v>
      </c>
      <c r="C9" s="144" t="s">
        <v>129</v>
      </c>
      <c r="D9" s="188"/>
      <c r="E9" s="188"/>
      <c r="F9" s="188"/>
      <c r="G9" s="188"/>
      <c r="H9" s="188"/>
      <c r="I9" s="145"/>
    </row>
    <row r="10" spans="1:9" s="4" customFormat="1" ht="47.25" x14ac:dyDescent="0.25">
      <c r="A10" s="185" t="s">
        <v>164</v>
      </c>
      <c r="B10" s="85" t="s">
        <v>49</v>
      </c>
      <c r="C10" s="144" t="s">
        <v>129</v>
      </c>
      <c r="D10" s="188"/>
      <c r="E10" s="188"/>
      <c r="F10" s="188"/>
      <c r="G10" s="188"/>
      <c r="H10" s="188"/>
      <c r="I10" s="145"/>
    </row>
    <row r="11" spans="1:9" s="4" customFormat="1" ht="47.25" x14ac:dyDescent="0.25">
      <c r="A11" s="186"/>
      <c r="B11" s="85" t="s">
        <v>47</v>
      </c>
      <c r="C11" s="144" t="s">
        <v>129</v>
      </c>
      <c r="D11" s="188"/>
      <c r="E11" s="188"/>
      <c r="F11" s="188"/>
      <c r="G11" s="188"/>
      <c r="H11" s="188"/>
      <c r="I11" s="145"/>
    </row>
    <row r="12" spans="1:9" s="4" customFormat="1" ht="63" x14ac:dyDescent="0.25">
      <c r="A12" s="186"/>
      <c r="B12" s="85" t="s">
        <v>48</v>
      </c>
      <c r="C12" s="144" t="s">
        <v>129</v>
      </c>
      <c r="D12" s="188"/>
      <c r="E12" s="188"/>
      <c r="F12" s="188"/>
      <c r="G12" s="188"/>
      <c r="H12" s="188"/>
      <c r="I12" s="145"/>
    </row>
    <row r="13" spans="1:9" s="4" customFormat="1" ht="31.5" x14ac:dyDescent="0.25">
      <c r="A13" s="187"/>
      <c r="B13" s="85" t="s">
        <v>50</v>
      </c>
      <c r="C13" s="144" t="s">
        <v>129</v>
      </c>
      <c r="D13" s="188"/>
      <c r="E13" s="188"/>
      <c r="F13" s="188"/>
      <c r="G13" s="188"/>
      <c r="H13" s="188"/>
      <c r="I13" s="145"/>
    </row>
    <row r="14" spans="1:9" s="4" customFormat="1" x14ac:dyDescent="0.25">
      <c r="A14" s="26"/>
      <c r="B14" s="26"/>
      <c r="C14" s="118"/>
      <c r="D14" s="118"/>
      <c r="E14" s="118"/>
      <c r="F14" s="118"/>
      <c r="G14" s="118"/>
      <c r="H14" s="118"/>
      <c r="I14" s="118"/>
    </row>
    <row r="16" spans="1:9" x14ac:dyDescent="0.25">
      <c r="A16" s="33" t="s">
        <v>354</v>
      </c>
      <c r="B16" s="138" t="s">
        <v>355</v>
      </c>
      <c r="C16" s="141" t="s">
        <v>356</v>
      </c>
      <c r="D16" s="141"/>
    </row>
    <row r="17" spans="1:3" x14ac:dyDescent="0.25">
      <c r="A17" s="13"/>
      <c r="B17" s="13"/>
      <c r="C17" s="13"/>
    </row>
    <row r="18" spans="1:3" x14ac:dyDescent="0.25">
      <c r="A18" s="14"/>
      <c r="B18" s="13"/>
      <c r="C18" s="13"/>
    </row>
    <row r="19" spans="1:3" x14ac:dyDescent="0.25">
      <c r="A19" s="14"/>
      <c r="B19" s="13"/>
      <c r="C19" s="13"/>
    </row>
  </sheetData>
  <mergeCells count="12">
    <mergeCell ref="A2:I2"/>
    <mergeCell ref="A6:A9"/>
    <mergeCell ref="C6:I6"/>
    <mergeCell ref="C7:I7"/>
    <mergeCell ref="C8:I8"/>
    <mergeCell ref="C9:I9"/>
    <mergeCell ref="C16:D16"/>
    <mergeCell ref="A10:A13"/>
    <mergeCell ref="C10:I10"/>
    <mergeCell ref="C11:I11"/>
    <mergeCell ref="C12:I12"/>
    <mergeCell ref="C13:I1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85" workbookViewId="0">
      <selection activeCell="J49" sqref="J49"/>
    </sheetView>
  </sheetViews>
  <sheetFormatPr defaultRowHeight="15.75" x14ac:dyDescent="0.25"/>
  <cols>
    <col min="1" max="1" width="9.140625" style="55"/>
    <col min="2" max="2" width="40.140625" style="55" customWidth="1"/>
    <col min="3" max="3" width="26" style="55" customWidth="1"/>
    <col min="4" max="4" width="12" style="55" customWidth="1"/>
    <col min="5" max="5" width="18" style="55" customWidth="1"/>
    <col min="6" max="6" width="19.5703125" style="55" customWidth="1"/>
    <col min="7" max="8" width="18.42578125" style="55" customWidth="1"/>
    <col min="9" max="9" width="26.28515625" style="55" customWidth="1"/>
    <col min="10" max="10" width="34.42578125" style="55" customWidth="1"/>
    <col min="11" max="11" width="11.7109375" style="55" customWidth="1"/>
    <col min="12" max="13" width="16.140625" style="55" customWidth="1"/>
    <col min="14" max="16384" width="9.140625" style="55"/>
  </cols>
  <sheetData>
    <row r="1" spans="1:13" x14ac:dyDescent="0.25">
      <c r="J1" s="9" t="s">
        <v>135</v>
      </c>
    </row>
    <row r="2" spans="1:13" x14ac:dyDescent="0.25">
      <c r="J2" s="9"/>
    </row>
    <row r="3" spans="1:13" ht="18.75" customHeight="1" x14ac:dyDescent="0.25">
      <c r="A3" s="175" t="s">
        <v>201</v>
      </c>
      <c r="B3" s="175"/>
      <c r="C3" s="175"/>
      <c r="D3" s="175"/>
      <c r="E3" s="175"/>
      <c r="F3" s="175"/>
      <c r="G3" s="175"/>
      <c r="H3" s="175"/>
      <c r="I3" s="175"/>
      <c r="J3" s="175"/>
      <c r="K3" s="56"/>
      <c r="L3" s="56"/>
      <c r="M3" s="56"/>
    </row>
    <row r="5" spans="1:13" ht="165.75" customHeight="1" x14ac:dyDescent="0.25">
      <c r="A5" s="57" t="s">
        <v>8</v>
      </c>
      <c r="B5" s="58" t="s">
        <v>93</v>
      </c>
      <c r="C5" s="59" t="s">
        <v>95</v>
      </c>
      <c r="D5" s="49">
        <v>2017</v>
      </c>
      <c r="E5" s="60" t="s">
        <v>98</v>
      </c>
      <c r="F5" s="60" t="s">
        <v>99</v>
      </c>
      <c r="G5" s="60" t="s">
        <v>100</v>
      </c>
      <c r="H5" s="60" t="s">
        <v>101</v>
      </c>
      <c r="I5" s="61" t="s">
        <v>96</v>
      </c>
      <c r="J5" s="61" t="s">
        <v>97</v>
      </c>
    </row>
    <row r="6" spans="1:13" ht="22.5" customHeight="1" x14ac:dyDescent="0.25">
      <c r="A6" s="49" t="s">
        <v>161</v>
      </c>
      <c r="B6" s="190" t="s">
        <v>202</v>
      </c>
      <c r="C6" s="190"/>
      <c r="D6" s="190"/>
      <c r="E6" s="190"/>
      <c r="F6" s="190"/>
      <c r="G6" s="190"/>
      <c r="H6" s="190"/>
      <c r="I6" s="190"/>
      <c r="J6" s="190"/>
    </row>
    <row r="7" spans="1:13" ht="42" customHeight="1" x14ac:dyDescent="0.25">
      <c r="A7" s="49" t="s">
        <v>61</v>
      </c>
      <c r="B7" s="180" t="s">
        <v>203</v>
      </c>
      <c r="C7" s="181"/>
      <c r="D7" s="181"/>
      <c r="E7" s="181"/>
      <c r="F7" s="181"/>
      <c r="G7" s="181"/>
      <c r="H7" s="181"/>
      <c r="I7" s="181"/>
      <c r="J7" s="182"/>
    </row>
    <row r="8" spans="1:13" ht="138.75" customHeight="1" x14ac:dyDescent="0.25">
      <c r="A8" s="34" t="s">
        <v>177</v>
      </c>
      <c r="B8" s="42" t="s">
        <v>160</v>
      </c>
      <c r="C8" s="42" t="s">
        <v>181</v>
      </c>
      <c r="D8" s="62">
        <v>2017</v>
      </c>
      <c r="E8" s="21" t="s">
        <v>204</v>
      </c>
      <c r="F8" s="21" t="s">
        <v>205</v>
      </c>
      <c r="G8" s="42" t="s">
        <v>63</v>
      </c>
      <c r="H8" s="122" t="s">
        <v>63</v>
      </c>
      <c r="I8" s="42" t="s">
        <v>206</v>
      </c>
      <c r="J8" s="66" t="s">
        <v>207</v>
      </c>
    </row>
    <row r="9" spans="1:13" ht="38.25" customHeight="1" x14ac:dyDescent="0.25">
      <c r="A9" s="49" t="s">
        <v>64</v>
      </c>
      <c r="B9" s="180" t="s">
        <v>180</v>
      </c>
      <c r="C9" s="181"/>
      <c r="D9" s="181"/>
      <c r="E9" s="181"/>
      <c r="F9" s="181"/>
      <c r="G9" s="181"/>
      <c r="H9" s="181"/>
      <c r="I9" s="181"/>
      <c r="J9" s="182"/>
    </row>
    <row r="10" spans="1:13" ht="201" customHeight="1" x14ac:dyDescent="0.25">
      <c r="A10" s="63" t="s">
        <v>194</v>
      </c>
      <c r="B10" s="68" t="s">
        <v>164</v>
      </c>
      <c r="C10" s="69" t="s">
        <v>184</v>
      </c>
      <c r="D10" s="70">
        <v>2017</v>
      </c>
      <c r="E10" s="7" t="s">
        <v>211</v>
      </c>
      <c r="F10" s="7" t="s">
        <v>211</v>
      </c>
      <c r="G10" s="111" t="s">
        <v>211</v>
      </c>
      <c r="H10" s="111" t="s">
        <v>211</v>
      </c>
      <c r="I10" s="68" t="s">
        <v>206</v>
      </c>
      <c r="J10" s="71" t="s">
        <v>212</v>
      </c>
    </row>
    <row r="11" spans="1:13" ht="117.75" customHeight="1" x14ac:dyDescent="0.25">
      <c r="A11" s="63" t="s">
        <v>208</v>
      </c>
      <c r="B11" s="39" t="s">
        <v>210</v>
      </c>
      <c r="C11" s="42" t="s">
        <v>189</v>
      </c>
      <c r="D11" s="44">
        <v>2017</v>
      </c>
      <c r="E11" s="21" t="s">
        <v>211</v>
      </c>
      <c r="F11" s="7" t="s">
        <v>205</v>
      </c>
      <c r="G11" s="122" t="s">
        <v>63</v>
      </c>
      <c r="H11" s="122" t="s">
        <v>63</v>
      </c>
      <c r="I11" s="7" t="s">
        <v>213</v>
      </c>
      <c r="J11" s="72" t="s">
        <v>206</v>
      </c>
    </row>
    <row r="12" spans="1:13" ht="133.5" customHeight="1" x14ac:dyDescent="0.25">
      <c r="A12" s="63" t="s">
        <v>209</v>
      </c>
      <c r="B12" s="64" t="s">
        <v>140</v>
      </c>
      <c r="C12" s="65" t="s">
        <v>149</v>
      </c>
      <c r="D12" s="62">
        <v>2017</v>
      </c>
      <c r="E12" s="65" t="s">
        <v>150</v>
      </c>
      <c r="F12" s="42" t="s">
        <v>150</v>
      </c>
      <c r="G12" s="34" t="s">
        <v>151</v>
      </c>
      <c r="H12" s="34" t="s">
        <v>151</v>
      </c>
      <c r="I12" s="21" t="s">
        <v>214</v>
      </c>
      <c r="J12" s="28" t="s">
        <v>215</v>
      </c>
    </row>
    <row r="13" spans="1:13" ht="51" customHeight="1" x14ac:dyDescent="0.25">
      <c r="A13" s="73" t="s">
        <v>216</v>
      </c>
      <c r="B13" s="191" t="s">
        <v>191</v>
      </c>
      <c r="C13" s="192"/>
      <c r="D13" s="192"/>
      <c r="E13" s="192"/>
      <c r="F13" s="192"/>
      <c r="G13" s="192"/>
      <c r="H13" s="192"/>
      <c r="I13" s="192"/>
      <c r="J13" s="193"/>
    </row>
    <row r="14" spans="1:13" ht="36" customHeight="1" x14ac:dyDescent="0.25">
      <c r="A14" s="49" t="s">
        <v>117</v>
      </c>
      <c r="B14" s="180" t="s">
        <v>192</v>
      </c>
      <c r="C14" s="181"/>
      <c r="D14" s="181"/>
      <c r="E14" s="181"/>
      <c r="F14" s="181"/>
      <c r="G14" s="181"/>
      <c r="H14" s="194"/>
      <c r="I14" s="194"/>
      <c r="J14" s="195"/>
    </row>
    <row r="15" spans="1:13" ht="240.75" customHeight="1" x14ac:dyDescent="0.25">
      <c r="A15" s="63" t="s">
        <v>217</v>
      </c>
      <c r="B15" s="42" t="s">
        <v>168</v>
      </c>
      <c r="C15" s="8" t="s">
        <v>198</v>
      </c>
      <c r="D15" s="62">
        <v>2017</v>
      </c>
      <c r="E15" s="21" t="s">
        <v>204</v>
      </c>
      <c r="F15" s="21" t="s">
        <v>218</v>
      </c>
      <c r="G15" s="122" t="s">
        <v>63</v>
      </c>
      <c r="H15" s="122" t="s">
        <v>63</v>
      </c>
      <c r="I15" s="21" t="s">
        <v>219</v>
      </c>
      <c r="J15" s="28" t="s">
        <v>220</v>
      </c>
    </row>
    <row r="16" spans="1:13" ht="51" customHeight="1" thickBot="1" x14ac:dyDescent="0.3">
      <c r="A16" s="49" t="s">
        <v>118</v>
      </c>
      <c r="B16" s="180" t="s">
        <v>193</v>
      </c>
      <c r="C16" s="181"/>
      <c r="D16" s="181"/>
      <c r="E16" s="181"/>
      <c r="F16" s="181"/>
      <c r="G16" s="181"/>
      <c r="H16" s="181"/>
      <c r="I16" s="181"/>
      <c r="J16" s="182"/>
    </row>
    <row r="17" spans="1:10" ht="265.5" customHeight="1" thickBot="1" x14ac:dyDescent="0.3">
      <c r="A17" s="63" t="s">
        <v>221</v>
      </c>
      <c r="B17" s="39" t="s">
        <v>170</v>
      </c>
      <c r="C17" s="42" t="s">
        <v>222</v>
      </c>
      <c r="D17" s="62">
        <v>2017</v>
      </c>
      <c r="E17" s="21" t="s">
        <v>204</v>
      </c>
      <c r="F17" s="21" t="s">
        <v>218</v>
      </c>
      <c r="G17" s="122" t="s">
        <v>63</v>
      </c>
      <c r="H17" s="122" t="s">
        <v>63</v>
      </c>
      <c r="I17" s="67" t="s">
        <v>223</v>
      </c>
      <c r="J17" s="74" t="s">
        <v>224</v>
      </c>
    </row>
    <row r="19" spans="1:10" ht="21" customHeight="1" x14ac:dyDescent="0.25">
      <c r="B19" s="33" t="s">
        <v>354</v>
      </c>
      <c r="C19" s="138" t="s">
        <v>355</v>
      </c>
      <c r="D19" s="141" t="s">
        <v>356</v>
      </c>
      <c r="E19" s="141"/>
    </row>
    <row r="20" spans="1:10" x14ac:dyDescent="0.25">
      <c r="B20" s="25"/>
      <c r="C20" s="13"/>
      <c r="D20" s="13"/>
    </row>
    <row r="21" spans="1:10" x14ac:dyDescent="0.25">
      <c r="B21" s="14"/>
      <c r="C21" s="25"/>
      <c r="D21" s="13"/>
    </row>
    <row r="22" spans="1:10" x14ac:dyDescent="0.25">
      <c r="B22" s="14"/>
      <c r="C22" s="25"/>
      <c r="D22" s="13"/>
    </row>
    <row r="23" spans="1:10" ht="15" customHeight="1" x14ac:dyDescent="0.25">
      <c r="B23" s="25"/>
      <c r="C23" s="25"/>
      <c r="D23" s="25"/>
    </row>
    <row r="24" spans="1:10" ht="15.75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G6:H7 G9:H9 G12:H14 G16:H16" name="Диапазон1_1"/>
  </protectedRanges>
  <mergeCells count="8">
    <mergeCell ref="A3:J3"/>
    <mergeCell ref="B6:J6"/>
    <mergeCell ref="B7:J7"/>
    <mergeCell ref="D19:E19"/>
    <mergeCell ref="B9:J9"/>
    <mergeCell ref="B13:J13"/>
    <mergeCell ref="B14:J14"/>
    <mergeCell ref="B16:J16"/>
  </mergeCells>
  <printOptions horizontalCentered="1"/>
  <pageMargins left="0.59055118110236227" right="0.39370078740157483" top="0.35433070866141736" bottom="0.35433070866141736" header="0" footer="0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SheetLayoutView="100" workbookViewId="0">
      <selection activeCell="B22" sqref="B22:E22"/>
    </sheetView>
  </sheetViews>
  <sheetFormatPr defaultRowHeight="15" x14ac:dyDescent="0.25"/>
  <cols>
    <col min="1" max="1" width="9.140625" style="86"/>
    <col min="2" max="2" width="45.28515625" style="86" customWidth="1"/>
    <col min="3" max="3" width="14.42578125" style="86" customWidth="1"/>
    <col min="4" max="4" width="14.5703125" style="86" customWidth="1"/>
    <col min="5" max="5" width="10.28515625" style="86" hidden="1" customWidth="1"/>
    <col min="6" max="6" width="0" style="86" hidden="1" customWidth="1"/>
    <col min="7" max="7" width="13.85546875" style="86" customWidth="1"/>
    <col min="8" max="8" width="14.28515625" style="86" hidden="1" customWidth="1"/>
    <col min="9" max="9" width="12.42578125" style="86" hidden="1" customWidth="1"/>
    <col min="10" max="10" width="26.85546875" style="86" customWidth="1"/>
    <col min="11" max="16384" width="9.140625" style="86"/>
  </cols>
  <sheetData>
    <row r="1" spans="1:10" ht="15.75" customHeight="1" x14ac:dyDescent="0.25">
      <c r="I1" s="203" t="s">
        <v>136</v>
      </c>
      <c r="J1" s="203"/>
    </row>
    <row r="2" spans="1:10" ht="15.75" x14ac:dyDescent="0.25">
      <c r="I2" s="23"/>
    </row>
    <row r="3" spans="1:10" ht="61.5" customHeight="1" x14ac:dyDescent="0.25">
      <c r="A3" s="175" t="s">
        <v>225</v>
      </c>
      <c r="B3" s="175"/>
      <c r="C3" s="175"/>
      <c r="D3" s="175"/>
      <c r="E3" s="175"/>
      <c r="F3" s="175"/>
      <c r="G3" s="175"/>
      <c r="H3" s="175"/>
      <c r="I3" s="175"/>
      <c r="J3" s="175"/>
    </row>
    <row r="5" spans="1:10" ht="51.75" customHeight="1" x14ac:dyDescent="0.25">
      <c r="A5" s="196" t="s">
        <v>8</v>
      </c>
      <c r="B5" s="196" t="s">
        <v>28</v>
      </c>
      <c r="C5" s="196" t="s">
        <v>29</v>
      </c>
      <c r="D5" s="196" t="s">
        <v>32</v>
      </c>
      <c r="E5" s="196"/>
      <c r="F5" s="196"/>
      <c r="G5" s="196" t="s">
        <v>33</v>
      </c>
      <c r="H5" s="196"/>
      <c r="I5" s="196"/>
      <c r="J5" s="196" t="s">
        <v>54</v>
      </c>
    </row>
    <row r="6" spans="1:10" ht="15" hidden="1" customHeight="1" x14ac:dyDescent="0.25">
      <c r="A6" s="196"/>
      <c r="B6" s="196"/>
      <c r="C6" s="196"/>
      <c r="D6" s="197" t="s">
        <v>30</v>
      </c>
      <c r="E6" s="198"/>
      <c r="F6" s="198"/>
      <c r="G6" s="196" t="s">
        <v>30</v>
      </c>
      <c r="H6" s="196"/>
      <c r="I6" s="196"/>
      <c r="J6" s="196"/>
    </row>
    <row r="7" spans="1:10" ht="26.25" customHeight="1" x14ac:dyDescent="0.25">
      <c r="A7" s="196"/>
      <c r="B7" s="196"/>
      <c r="C7" s="196"/>
      <c r="D7" s="87" t="s">
        <v>26</v>
      </c>
      <c r="E7" s="87" t="s">
        <v>27</v>
      </c>
      <c r="F7" s="87" t="s">
        <v>55</v>
      </c>
      <c r="G7" s="87" t="s">
        <v>26</v>
      </c>
      <c r="H7" s="87" t="s">
        <v>27</v>
      </c>
      <c r="I7" s="87" t="s">
        <v>55</v>
      </c>
      <c r="J7" s="196"/>
    </row>
    <row r="8" spans="1:10" x14ac:dyDescent="0.25">
      <c r="A8" s="87">
        <v>1</v>
      </c>
      <c r="B8" s="87">
        <v>2</v>
      </c>
      <c r="C8" s="87">
        <v>3</v>
      </c>
      <c r="D8" s="87">
        <v>5</v>
      </c>
      <c r="E8" s="87">
        <v>6</v>
      </c>
      <c r="F8" s="87">
        <v>7</v>
      </c>
      <c r="G8" s="88">
        <v>9</v>
      </c>
      <c r="H8" s="88">
        <v>9</v>
      </c>
      <c r="I8" s="88">
        <v>10</v>
      </c>
      <c r="J8" s="88">
        <v>12</v>
      </c>
    </row>
    <row r="9" spans="1:10" ht="54.75" customHeight="1" x14ac:dyDescent="0.25">
      <c r="A9" s="87">
        <v>1</v>
      </c>
      <c r="B9" s="89" t="s">
        <v>226</v>
      </c>
      <c r="C9" s="87" t="s">
        <v>102</v>
      </c>
      <c r="D9" s="87">
        <v>0.9194</v>
      </c>
      <c r="E9" s="87"/>
      <c r="F9" s="87"/>
      <c r="G9" s="90">
        <f>G10/G11</f>
        <v>0.87272236696768102</v>
      </c>
      <c r="H9" s="91"/>
      <c r="I9" s="92"/>
      <c r="J9" s="200" t="s">
        <v>328</v>
      </c>
    </row>
    <row r="10" spans="1:10" ht="24" customHeight="1" x14ac:dyDescent="0.25">
      <c r="A10" s="87" t="s">
        <v>61</v>
      </c>
      <c r="B10" s="89" t="s">
        <v>121</v>
      </c>
      <c r="C10" s="87" t="s">
        <v>119</v>
      </c>
      <c r="D10" s="87">
        <v>1627.47</v>
      </c>
      <c r="E10" s="87"/>
      <c r="F10" s="87"/>
      <c r="G10" s="91">
        <v>1035.04</v>
      </c>
      <c r="H10" s="78"/>
      <c r="I10" s="93"/>
      <c r="J10" s="201"/>
    </row>
    <row r="11" spans="1:10" ht="23.25" customHeight="1" x14ac:dyDescent="0.25">
      <c r="A11" s="87" t="s">
        <v>62</v>
      </c>
      <c r="B11" s="89" t="s">
        <v>227</v>
      </c>
      <c r="C11" s="87" t="s">
        <v>120</v>
      </c>
      <c r="D11" s="87">
        <v>1770.14</v>
      </c>
      <c r="E11" s="87"/>
      <c r="F11" s="87"/>
      <c r="G11" s="91">
        <v>1185.99</v>
      </c>
      <c r="H11" s="78"/>
      <c r="I11" s="93"/>
      <c r="J11" s="201"/>
    </row>
    <row r="12" spans="1:10" ht="55.5" customHeight="1" x14ac:dyDescent="0.25">
      <c r="A12" s="87">
        <v>2</v>
      </c>
      <c r="B12" s="89" t="s">
        <v>229</v>
      </c>
      <c r="C12" s="87" t="s">
        <v>103</v>
      </c>
      <c r="D12" s="87">
        <v>0</v>
      </c>
      <c r="E12" s="87"/>
      <c r="F12" s="87"/>
      <c r="G12" s="91">
        <v>0.09</v>
      </c>
      <c r="H12" s="84"/>
      <c r="I12" s="92"/>
      <c r="J12" s="201"/>
    </row>
    <row r="13" spans="1:10" ht="32.25" customHeight="1" x14ac:dyDescent="0.25">
      <c r="A13" s="87" t="s">
        <v>64</v>
      </c>
      <c r="B13" s="89" t="s">
        <v>111</v>
      </c>
      <c r="C13" s="87" t="s">
        <v>112</v>
      </c>
      <c r="D13" s="94">
        <v>0</v>
      </c>
      <c r="E13" s="91"/>
      <c r="F13" s="91"/>
      <c r="G13" s="87">
        <v>8</v>
      </c>
      <c r="H13" s="78"/>
      <c r="I13" s="93"/>
      <c r="J13" s="201"/>
    </row>
    <row r="14" spans="1:10" ht="21" customHeight="1" x14ac:dyDescent="0.25">
      <c r="A14" s="87" t="s">
        <v>65</v>
      </c>
      <c r="B14" s="89" t="s">
        <v>228</v>
      </c>
      <c r="C14" s="87" t="s">
        <v>113</v>
      </c>
      <c r="D14" s="95">
        <v>89.227999999999994</v>
      </c>
      <c r="E14" s="95"/>
      <c r="F14" s="95"/>
      <c r="G14" s="95">
        <v>89.790999999999997</v>
      </c>
      <c r="H14" s="78"/>
      <c r="I14" s="93"/>
      <c r="J14" s="201"/>
    </row>
    <row r="15" spans="1:10" ht="78" customHeight="1" x14ac:dyDescent="0.25">
      <c r="A15" s="87">
        <v>3</v>
      </c>
      <c r="B15" s="89" t="s">
        <v>231</v>
      </c>
      <c r="C15" s="87" t="s">
        <v>31</v>
      </c>
      <c r="D15" s="87">
        <v>0</v>
      </c>
      <c r="E15" s="96"/>
      <c r="F15" s="96"/>
      <c r="G15" s="94">
        <v>0</v>
      </c>
      <c r="H15" s="84"/>
      <c r="I15" s="92"/>
      <c r="J15" s="201"/>
    </row>
    <row r="16" spans="1:10" ht="48" customHeight="1" x14ac:dyDescent="0.25">
      <c r="A16" s="87" t="s">
        <v>117</v>
      </c>
      <c r="B16" s="89" t="s">
        <v>230</v>
      </c>
      <c r="C16" s="87" t="s">
        <v>112</v>
      </c>
      <c r="D16" s="87">
        <v>0</v>
      </c>
      <c r="E16" s="87"/>
      <c r="F16" s="87"/>
      <c r="G16" s="87">
        <v>0</v>
      </c>
      <c r="H16" s="78"/>
      <c r="I16" s="93"/>
      <c r="J16" s="201"/>
    </row>
    <row r="17" spans="1:10" ht="33.75" customHeight="1" x14ac:dyDescent="0.25">
      <c r="A17" s="87" t="s">
        <v>118</v>
      </c>
      <c r="B17" s="89" t="s">
        <v>114</v>
      </c>
      <c r="C17" s="87" t="s">
        <v>112</v>
      </c>
      <c r="D17" s="87">
        <v>364</v>
      </c>
      <c r="E17" s="87"/>
      <c r="F17" s="87"/>
      <c r="G17" s="87">
        <v>178</v>
      </c>
      <c r="H17" s="78"/>
      <c r="I17" s="93"/>
      <c r="J17" s="201"/>
    </row>
    <row r="18" spans="1:10" ht="55.5" customHeight="1" x14ac:dyDescent="0.25">
      <c r="A18" s="87">
        <v>4</v>
      </c>
      <c r="B18" s="89" t="s">
        <v>232</v>
      </c>
      <c r="C18" s="87" t="s">
        <v>31</v>
      </c>
      <c r="D18" s="87">
        <v>0</v>
      </c>
      <c r="E18" s="87"/>
      <c r="F18" s="87"/>
      <c r="G18" s="94">
        <v>0</v>
      </c>
      <c r="H18" s="84"/>
      <c r="I18" s="92"/>
      <c r="J18" s="201"/>
    </row>
    <row r="19" spans="1:10" ht="56.25" customHeight="1" x14ac:dyDescent="0.25">
      <c r="A19" s="87" t="s">
        <v>116</v>
      </c>
      <c r="B19" s="89" t="s">
        <v>233</v>
      </c>
      <c r="C19" s="87" t="s">
        <v>112</v>
      </c>
      <c r="D19" s="87">
        <v>0</v>
      </c>
      <c r="E19" s="87"/>
      <c r="F19" s="87"/>
      <c r="G19" s="87">
        <v>0</v>
      </c>
      <c r="H19" s="78"/>
      <c r="I19" s="93"/>
      <c r="J19" s="201"/>
    </row>
    <row r="20" spans="1:10" ht="35.25" customHeight="1" x14ac:dyDescent="0.25">
      <c r="A20" s="87" t="s">
        <v>115</v>
      </c>
      <c r="B20" s="89" t="s">
        <v>114</v>
      </c>
      <c r="C20" s="87" t="s">
        <v>112</v>
      </c>
      <c r="D20" s="87">
        <v>186</v>
      </c>
      <c r="E20" s="87"/>
      <c r="F20" s="87"/>
      <c r="G20" s="87">
        <v>88</v>
      </c>
      <c r="H20" s="78"/>
      <c r="I20" s="93"/>
      <c r="J20" s="202"/>
    </row>
    <row r="22" spans="1:10" ht="15.75" x14ac:dyDescent="0.25">
      <c r="B22" s="33" t="s">
        <v>354</v>
      </c>
      <c r="C22" s="138" t="s">
        <v>355</v>
      </c>
      <c r="D22" s="141" t="s">
        <v>356</v>
      </c>
      <c r="E22" s="141"/>
      <c r="F22" s="97"/>
    </row>
    <row r="23" spans="1:10" ht="15.75" x14ac:dyDescent="0.25">
      <c r="B23" s="12"/>
      <c r="C23" s="199"/>
      <c r="D23" s="199"/>
    </row>
    <row r="24" spans="1:10" ht="15.75" x14ac:dyDescent="0.25">
      <c r="B24" s="55"/>
      <c r="C24" s="19"/>
      <c r="D24" s="19"/>
    </row>
    <row r="25" spans="1:10" ht="15.75" x14ac:dyDescent="0.25">
      <c r="B25" s="51"/>
      <c r="C25" s="55"/>
      <c r="D25" s="19"/>
    </row>
    <row r="26" spans="1:10" ht="15.75" x14ac:dyDescent="0.25">
      <c r="B26" s="51"/>
      <c r="C26" s="55"/>
      <c r="D26" s="19"/>
    </row>
  </sheetData>
  <sheetProtection formatCells="0" formatColumns="0" formatRows="0" insertColumns="0" insertRows="0" insertHyperlinks="0" deleteColumns="0" deleteRows="0" sort="0" autoFilter="0" pivotTables="0"/>
  <protectedRanges>
    <protectedRange sqref="G9:J20" name="Диапазон1"/>
  </protectedRanges>
  <mergeCells count="13">
    <mergeCell ref="I1:J1"/>
    <mergeCell ref="J5:J7"/>
    <mergeCell ref="G6:I6"/>
    <mergeCell ref="B5:B7"/>
    <mergeCell ref="C5:C7"/>
    <mergeCell ref="G5:I5"/>
    <mergeCell ref="A5:A7"/>
    <mergeCell ref="A3:J3"/>
    <mergeCell ref="D5:F5"/>
    <mergeCell ref="D6:F6"/>
    <mergeCell ref="C23:D23"/>
    <mergeCell ref="J9:J20"/>
    <mergeCell ref="D22:E22"/>
  </mergeCells>
  <pageMargins left="0.59055118110236227" right="0.39370078740157483" top="0.39370078740157483" bottom="0.39370078740157483" header="0" footer="0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="50" zoomScaleNormal="50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D5" sqref="D5:D6"/>
    </sheetView>
  </sheetViews>
  <sheetFormatPr defaultRowHeight="20.25" x14ac:dyDescent="0.25"/>
  <cols>
    <col min="1" max="1" width="6.7109375" style="75" customWidth="1"/>
    <col min="2" max="2" width="17.42578125" style="104" customWidth="1"/>
    <col min="3" max="3" width="20" style="104" customWidth="1"/>
    <col min="4" max="4" width="15.42578125" style="104" customWidth="1"/>
    <col min="5" max="5" width="18.140625" style="104" customWidth="1"/>
    <col min="6" max="7" width="26.85546875" style="104" customWidth="1"/>
    <col min="8" max="8" width="26" style="104" customWidth="1"/>
    <col min="9" max="9" width="24" style="104" customWidth="1"/>
    <col min="10" max="11" width="20.140625" style="104" customWidth="1"/>
    <col min="12" max="12" width="22.85546875" style="104" customWidth="1"/>
    <col min="13" max="13" width="27.28515625" style="104" customWidth="1"/>
    <col min="14" max="14" width="27.5703125" style="104" customWidth="1"/>
    <col min="15" max="15" width="20.5703125" style="104" customWidth="1"/>
    <col min="16" max="16" width="20.85546875" style="75" customWidth="1"/>
    <col min="17" max="17" width="24.140625" style="75" customWidth="1"/>
    <col min="18" max="18" width="22" style="75" customWidth="1"/>
    <col min="19" max="19" width="23.42578125" style="75" customWidth="1"/>
    <col min="20" max="20" width="19.5703125" style="75" customWidth="1"/>
    <col min="21" max="21" width="11.7109375" style="75" bestFit="1" customWidth="1"/>
    <col min="22" max="16384" width="9.140625" style="75"/>
  </cols>
  <sheetData>
    <row r="1" spans="1:19" ht="20.25" customHeight="1" x14ac:dyDescent="0.3">
      <c r="N1" s="77"/>
      <c r="O1" s="77"/>
      <c r="P1" s="77"/>
      <c r="Q1" s="77"/>
      <c r="R1" s="207" t="s">
        <v>137</v>
      </c>
      <c r="S1" s="207"/>
    </row>
    <row r="2" spans="1:19" ht="26.25" customHeight="1" x14ac:dyDescent="0.25">
      <c r="A2" s="208" t="s">
        <v>234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19" ht="26.25" customHeight="1" x14ac:dyDescent="0.25">
      <c r="A3" s="1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05"/>
      <c r="P3" s="11"/>
      <c r="Q3" s="11"/>
      <c r="R3" s="11"/>
    </row>
    <row r="4" spans="1:19" ht="45" customHeight="1" x14ac:dyDescent="0.25">
      <c r="A4" s="204" t="s">
        <v>8</v>
      </c>
      <c r="B4" s="204" t="s">
        <v>359</v>
      </c>
      <c r="C4" s="204"/>
      <c r="D4" s="204"/>
      <c r="E4" s="204" t="s">
        <v>41</v>
      </c>
      <c r="F4" s="204"/>
      <c r="G4" s="204"/>
      <c r="H4" s="204"/>
      <c r="I4" s="204"/>
      <c r="J4" s="204"/>
      <c r="K4" s="204"/>
      <c r="L4" s="204"/>
      <c r="M4" s="204"/>
      <c r="N4" s="204"/>
      <c r="O4" s="106"/>
      <c r="P4" s="204" t="s">
        <v>43</v>
      </c>
      <c r="Q4" s="204"/>
      <c r="R4" s="204"/>
      <c r="S4" s="204"/>
    </row>
    <row r="5" spans="1:19" ht="38.25" customHeight="1" x14ac:dyDescent="0.25">
      <c r="A5" s="204"/>
      <c r="B5" s="204" t="s">
        <v>35</v>
      </c>
      <c r="C5" s="204" t="s">
        <v>36</v>
      </c>
      <c r="D5" s="204" t="s">
        <v>152</v>
      </c>
      <c r="E5" s="204" t="s">
        <v>37</v>
      </c>
      <c r="F5" s="204" t="s">
        <v>38</v>
      </c>
      <c r="G5" s="204"/>
      <c r="H5" s="204" t="s">
        <v>42</v>
      </c>
      <c r="I5" s="205" t="s">
        <v>104</v>
      </c>
      <c r="J5" s="205" t="s">
        <v>107</v>
      </c>
      <c r="K5" s="205" t="s">
        <v>294</v>
      </c>
      <c r="L5" s="212" t="s">
        <v>292</v>
      </c>
      <c r="M5" s="205" t="s">
        <v>156</v>
      </c>
      <c r="N5" s="204" t="s">
        <v>293</v>
      </c>
      <c r="O5" s="204" t="s">
        <v>106</v>
      </c>
      <c r="P5" s="204" t="s">
        <v>44</v>
      </c>
      <c r="Q5" s="204" t="s">
        <v>110</v>
      </c>
      <c r="R5" s="204" t="s">
        <v>45</v>
      </c>
      <c r="S5" s="204" t="s">
        <v>108</v>
      </c>
    </row>
    <row r="6" spans="1:19" ht="176.25" customHeight="1" x14ac:dyDescent="0.25">
      <c r="A6" s="204"/>
      <c r="B6" s="204"/>
      <c r="C6" s="204"/>
      <c r="D6" s="204"/>
      <c r="E6" s="204"/>
      <c r="F6" s="130" t="s">
        <v>40</v>
      </c>
      <c r="G6" s="130" t="s">
        <v>39</v>
      </c>
      <c r="H6" s="204"/>
      <c r="I6" s="206"/>
      <c r="J6" s="206"/>
      <c r="K6" s="206"/>
      <c r="L6" s="212"/>
      <c r="M6" s="206"/>
      <c r="N6" s="204"/>
      <c r="O6" s="204"/>
      <c r="P6" s="204"/>
      <c r="Q6" s="204"/>
      <c r="R6" s="204"/>
      <c r="S6" s="204"/>
    </row>
    <row r="7" spans="1:19" ht="23.25" customHeight="1" x14ac:dyDescent="0.25">
      <c r="A7" s="209" t="s">
        <v>138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1"/>
    </row>
    <row r="8" spans="1:19" s="104" customFormat="1" ht="32.25" customHeight="1" x14ac:dyDescent="0.25">
      <c r="A8" s="119"/>
      <c r="B8" s="210" t="s">
        <v>357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1"/>
    </row>
    <row r="9" spans="1:19" ht="184.5" customHeight="1" x14ac:dyDescent="0.25">
      <c r="A9" s="10">
        <v>1</v>
      </c>
      <c r="B9" s="76" t="s">
        <v>335</v>
      </c>
      <c r="C9" s="130" t="s">
        <v>315</v>
      </c>
      <c r="D9" s="130">
        <v>0.5</v>
      </c>
      <c r="E9" s="130" t="s">
        <v>153</v>
      </c>
      <c r="F9" s="130" t="s">
        <v>295</v>
      </c>
      <c r="G9" s="130" t="s">
        <v>299</v>
      </c>
      <c r="H9" s="130" t="s">
        <v>298</v>
      </c>
      <c r="I9" s="130" t="s">
        <v>296</v>
      </c>
      <c r="J9" s="130">
        <v>0</v>
      </c>
      <c r="K9" s="130">
        <v>0</v>
      </c>
      <c r="L9" s="113">
        <v>0.5</v>
      </c>
      <c r="M9" s="130">
        <v>8470</v>
      </c>
      <c r="N9" s="113">
        <f>L9*M9/1000</f>
        <v>4.2350000000000003</v>
      </c>
      <c r="O9" s="113">
        <f>K9+N9</f>
        <v>4.2350000000000003</v>
      </c>
      <c r="P9" s="10" t="s">
        <v>297</v>
      </c>
      <c r="Q9" s="113">
        <f>O9</f>
        <v>4.2350000000000003</v>
      </c>
      <c r="R9" s="10" t="s">
        <v>141</v>
      </c>
      <c r="S9" s="10" t="s">
        <v>141</v>
      </c>
    </row>
    <row r="10" spans="1:19" s="104" customFormat="1" ht="39" customHeight="1" x14ac:dyDescent="0.25">
      <c r="A10" s="112"/>
      <c r="B10" s="210" t="s">
        <v>358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1"/>
    </row>
    <row r="11" spans="1:19" s="104" customFormat="1" ht="132" customHeight="1" x14ac:dyDescent="0.25">
      <c r="A11" s="112">
        <f>A9+1</f>
        <v>2</v>
      </c>
      <c r="B11" s="76" t="s">
        <v>305</v>
      </c>
      <c r="C11" s="130" t="s">
        <v>306</v>
      </c>
      <c r="D11" s="130">
        <v>0.91200000000000003</v>
      </c>
      <c r="E11" s="130" t="s">
        <v>307</v>
      </c>
      <c r="F11" s="130" t="s">
        <v>295</v>
      </c>
      <c r="G11" s="130" t="s">
        <v>299</v>
      </c>
      <c r="H11" s="130" t="s">
        <v>308</v>
      </c>
      <c r="I11" s="130">
        <v>9</v>
      </c>
      <c r="J11" s="130">
        <v>2.39</v>
      </c>
      <c r="K11" s="130">
        <f>I11*J11</f>
        <v>21.51</v>
      </c>
      <c r="L11" s="113">
        <f>D11</f>
        <v>0.91200000000000003</v>
      </c>
      <c r="M11" s="130">
        <v>8470</v>
      </c>
      <c r="N11" s="113">
        <f>L11*M11/1000</f>
        <v>7.72464</v>
      </c>
      <c r="O11" s="113">
        <f>K11+N11</f>
        <v>29.234640000000002</v>
      </c>
      <c r="P11" s="112" t="s">
        <v>309</v>
      </c>
      <c r="Q11" s="113">
        <f>O11</f>
        <v>29.234640000000002</v>
      </c>
      <c r="R11" s="112" t="s">
        <v>141</v>
      </c>
      <c r="S11" s="112" t="s">
        <v>141</v>
      </c>
    </row>
    <row r="12" spans="1:19" s="104" customFormat="1" ht="181.5" customHeight="1" x14ac:dyDescent="0.25">
      <c r="A12" s="112">
        <f>A11+1</f>
        <v>3</v>
      </c>
      <c r="B12" s="76" t="s">
        <v>310</v>
      </c>
      <c r="C12" s="130" t="s">
        <v>311</v>
      </c>
      <c r="D12" s="130">
        <v>0.56999999999999995</v>
      </c>
      <c r="E12" s="130" t="s">
        <v>312</v>
      </c>
      <c r="F12" s="130" t="s">
        <v>295</v>
      </c>
      <c r="G12" s="130" t="s">
        <v>299</v>
      </c>
      <c r="H12" s="130" t="s">
        <v>314</v>
      </c>
      <c r="I12" s="130" t="s">
        <v>296</v>
      </c>
      <c r="J12" s="130">
        <v>0</v>
      </c>
      <c r="K12" s="130">
        <v>0</v>
      </c>
      <c r="L12" s="113">
        <f>D12</f>
        <v>0.56999999999999995</v>
      </c>
      <c r="M12" s="130">
        <v>8470</v>
      </c>
      <c r="N12" s="113">
        <f>L12*M12/1000</f>
        <v>4.8278999999999996</v>
      </c>
      <c r="O12" s="113">
        <f>K12+N12</f>
        <v>4.8278999999999996</v>
      </c>
      <c r="P12" s="112" t="s">
        <v>313</v>
      </c>
      <c r="Q12" s="113">
        <f>O12</f>
        <v>4.8278999999999996</v>
      </c>
      <c r="R12" s="112" t="s">
        <v>141</v>
      </c>
      <c r="S12" s="112" t="s">
        <v>141</v>
      </c>
    </row>
    <row r="13" spans="1:19" s="104" customFormat="1" ht="181.5" customHeight="1" x14ac:dyDescent="0.25">
      <c r="A13" s="112">
        <f>A12+1</f>
        <v>4</v>
      </c>
      <c r="B13" s="76" t="s">
        <v>310</v>
      </c>
      <c r="C13" s="130" t="s">
        <v>317</v>
      </c>
      <c r="D13" s="130">
        <v>0.7</v>
      </c>
      <c r="E13" s="130" t="s">
        <v>323</v>
      </c>
      <c r="F13" s="130" t="s">
        <v>295</v>
      </c>
      <c r="G13" s="130" t="s">
        <v>299</v>
      </c>
      <c r="H13" s="130" t="s">
        <v>316</v>
      </c>
      <c r="I13" s="130" t="s">
        <v>296</v>
      </c>
      <c r="J13" s="130">
        <v>0</v>
      </c>
      <c r="K13" s="130">
        <v>0</v>
      </c>
      <c r="L13" s="113">
        <f>D13</f>
        <v>0.7</v>
      </c>
      <c r="M13" s="130">
        <v>8470</v>
      </c>
      <c r="N13" s="113">
        <f>L13*M13/1000</f>
        <v>5.9290000000000003</v>
      </c>
      <c r="O13" s="113">
        <f>K13+N13</f>
        <v>5.9290000000000003</v>
      </c>
      <c r="P13" s="112" t="s">
        <v>324</v>
      </c>
      <c r="Q13" s="113">
        <f>O13</f>
        <v>5.9290000000000003</v>
      </c>
      <c r="R13" s="112" t="s">
        <v>141</v>
      </c>
      <c r="S13" s="112" t="s">
        <v>141</v>
      </c>
    </row>
    <row r="14" spans="1:19" ht="177" customHeight="1" x14ac:dyDescent="0.25">
      <c r="A14" s="112">
        <f>A13+1</f>
        <v>5</v>
      </c>
      <c r="B14" s="76" t="s">
        <v>318</v>
      </c>
      <c r="C14" s="130" t="s">
        <v>320</v>
      </c>
      <c r="D14" s="130">
        <v>0.60799999999999998</v>
      </c>
      <c r="E14" s="130" t="s">
        <v>319</v>
      </c>
      <c r="F14" s="130" t="s">
        <v>295</v>
      </c>
      <c r="G14" s="130" t="s">
        <v>299</v>
      </c>
      <c r="H14" s="130" t="s">
        <v>321</v>
      </c>
      <c r="I14" s="130">
        <v>16.5</v>
      </c>
      <c r="J14" s="130">
        <v>2.39</v>
      </c>
      <c r="K14" s="113">
        <f>I14*J14</f>
        <v>39.435000000000002</v>
      </c>
      <c r="L14" s="113">
        <f>D14</f>
        <v>0.60799999999999998</v>
      </c>
      <c r="M14" s="130">
        <v>8470</v>
      </c>
      <c r="N14" s="113">
        <f>L14*M14/1000</f>
        <v>5.1497600000000006</v>
      </c>
      <c r="O14" s="113">
        <f>K14+N14</f>
        <v>44.584760000000003</v>
      </c>
      <c r="P14" s="130" t="s">
        <v>322</v>
      </c>
      <c r="Q14" s="113">
        <f>O14</f>
        <v>44.584760000000003</v>
      </c>
      <c r="R14" s="112" t="s">
        <v>141</v>
      </c>
      <c r="S14" s="112" t="s">
        <v>141</v>
      </c>
    </row>
    <row r="15" spans="1:19" s="104" customFormat="1" ht="177" customHeight="1" x14ac:dyDescent="0.25">
      <c r="A15" s="130">
        <f>A14+1</f>
        <v>6</v>
      </c>
      <c r="B15" s="135" t="s">
        <v>344</v>
      </c>
      <c r="C15" s="135" t="s">
        <v>345</v>
      </c>
      <c r="D15" s="130">
        <v>1.2669999999999999</v>
      </c>
      <c r="E15" s="130" t="s">
        <v>346</v>
      </c>
      <c r="F15" s="130" t="s">
        <v>295</v>
      </c>
      <c r="G15" s="130" t="s">
        <v>299</v>
      </c>
      <c r="H15" s="130" t="s">
        <v>347</v>
      </c>
      <c r="I15" s="130">
        <v>0</v>
      </c>
      <c r="J15" s="130">
        <v>0</v>
      </c>
      <c r="K15" s="113">
        <v>0</v>
      </c>
      <c r="L15" s="113">
        <f>D15</f>
        <v>1.2669999999999999</v>
      </c>
      <c r="M15" s="130">
        <v>8470</v>
      </c>
      <c r="N15" s="113">
        <f>L15*M15/1000</f>
        <v>10.731489999999999</v>
      </c>
      <c r="O15" s="113">
        <f>K15+N15</f>
        <v>10.731489999999999</v>
      </c>
      <c r="P15" s="130" t="s">
        <v>348</v>
      </c>
      <c r="Q15" s="113">
        <f>O15</f>
        <v>10.731489999999999</v>
      </c>
      <c r="R15" s="130" t="s">
        <v>141</v>
      </c>
      <c r="S15" s="130" t="s">
        <v>141</v>
      </c>
    </row>
    <row r="16" spans="1:19" s="104" customFormat="1" ht="45.75" customHeight="1" x14ac:dyDescent="0.25">
      <c r="A16" s="76"/>
      <c r="B16" s="120" t="s">
        <v>325</v>
      </c>
      <c r="C16" s="120"/>
      <c r="D16" s="120"/>
      <c r="E16" s="120"/>
      <c r="F16" s="120"/>
      <c r="G16" s="120"/>
      <c r="H16" s="120"/>
      <c r="I16" s="120"/>
      <c r="J16" s="120"/>
      <c r="K16" s="121">
        <f>SUM(K11:K15)</f>
        <v>60.945000000000007</v>
      </c>
      <c r="L16" s="121">
        <f>SUM(L11:L15)</f>
        <v>4.0570000000000004</v>
      </c>
      <c r="M16" s="120"/>
      <c r="N16" s="121">
        <f>SUM(N11:N15)</f>
        <v>34.362790000000004</v>
      </c>
      <c r="O16" s="121">
        <f>SUM(O11:O15)</f>
        <v>95.307789999999997</v>
      </c>
      <c r="P16" s="120"/>
      <c r="Q16" s="120"/>
      <c r="R16" s="119"/>
      <c r="S16" s="119"/>
    </row>
    <row r="17" spans="1:19" s="104" customFormat="1" ht="44.25" customHeight="1" x14ac:dyDescent="0.25">
      <c r="A17" s="76"/>
      <c r="B17" s="120" t="s">
        <v>326</v>
      </c>
      <c r="C17" s="120"/>
      <c r="D17" s="120"/>
      <c r="E17" s="120"/>
      <c r="F17" s="120"/>
      <c r="G17" s="120"/>
      <c r="H17" s="120"/>
      <c r="I17" s="120"/>
      <c r="J17" s="120"/>
      <c r="K17" s="121">
        <f>K9+K16</f>
        <v>60.945000000000007</v>
      </c>
      <c r="L17" s="121">
        <f>L9+L16</f>
        <v>4.5570000000000004</v>
      </c>
      <c r="M17" s="120"/>
      <c r="N17" s="121">
        <f t="shared" ref="N17:O17" si="0">N9+N16</f>
        <v>38.597790000000003</v>
      </c>
      <c r="O17" s="121">
        <f t="shared" si="0"/>
        <v>99.542789999999997</v>
      </c>
      <c r="P17" s="120"/>
      <c r="Q17" s="120"/>
      <c r="R17" s="119"/>
      <c r="S17" s="119"/>
    </row>
    <row r="18" spans="1:19" ht="48" customHeight="1" x14ac:dyDescent="0.3">
      <c r="B18" s="213"/>
      <c r="C18" s="213"/>
      <c r="D18" s="207"/>
      <c r="E18" s="207"/>
      <c r="F18" s="141"/>
      <c r="G18" s="141"/>
      <c r="H18" s="55"/>
    </row>
    <row r="19" spans="1:19" x14ac:dyDescent="0.25">
      <c r="B19" s="55"/>
      <c r="C19" s="19"/>
      <c r="D19" s="19"/>
      <c r="F19" s="55"/>
      <c r="G19" s="19"/>
      <c r="H19" s="19"/>
    </row>
    <row r="20" spans="1:19" x14ac:dyDescent="0.25">
      <c r="B20" s="33" t="s">
        <v>354</v>
      </c>
      <c r="C20" s="138" t="s">
        <v>355</v>
      </c>
      <c r="D20" s="141" t="s">
        <v>356</v>
      </c>
      <c r="E20" s="141"/>
      <c r="F20" s="51"/>
      <c r="G20" s="55"/>
      <c r="H20" s="19"/>
    </row>
    <row r="21" spans="1:19" x14ac:dyDescent="0.25">
      <c r="B21" s="29"/>
      <c r="C21" s="55"/>
      <c r="D21" s="19"/>
      <c r="F21" s="51"/>
      <c r="G21" s="55"/>
      <c r="H21" s="19"/>
    </row>
  </sheetData>
  <protectedRanges>
    <protectedRange sqref="E11" name="Диапазон9_8"/>
  </protectedRanges>
  <mergeCells count="30">
    <mergeCell ref="B18:C18"/>
    <mergeCell ref="D18:E18"/>
    <mergeCell ref="A4:A6"/>
    <mergeCell ref="B5:B6"/>
    <mergeCell ref="C5:C6"/>
    <mergeCell ref="D5:D6"/>
    <mergeCell ref="B4:D4"/>
    <mergeCell ref="E4:N4"/>
    <mergeCell ref="M5:M6"/>
    <mergeCell ref="J5:J6"/>
    <mergeCell ref="I5:I6"/>
    <mergeCell ref="H5:H6"/>
    <mergeCell ref="B8:S8"/>
    <mergeCell ref="B10:S10"/>
    <mergeCell ref="D20:E20"/>
    <mergeCell ref="O5:O6"/>
    <mergeCell ref="K5:K6"/>
    <mergeCell ref="R1:S1"/>
    <mergeCell ref="A2:S2"/>
    <mergeCell ref="A7:S7"/>
    <mergeCell ref="S5:S6"/>
    <mergeCell ref="P4:S4"/>
    <mergeCell ref="L5:L6"/>
    <mergeCell ref="E5:E6"/>
    <mergeCell ref="N5:N6"/>
    <mergeCell ref="F5:G5"/>
    <mergeCell ref="P5:P6"/>
    <mergeCell ref="Q5:Q6"/>
    <mergeCell ref="R5:R6"/>
    <mergeCell ref="F18:G18"/>
  </mergeCells>
  <printOptions horizontalCentered="1"/>
  <pageMargins left="0.70866141732283472" right="0.70866141732283472" top="0.35433070866141736" bottom="0.35433070866141736" header="0.31496062992125984" footer="0.31496062992125984"/>
  <pageSetup paperSize="8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zoomScale="75" zoomScaleNormal="75" workbookViewId="0">
      <selection activeCell="D98" sqref="D98"/>
    </sheetView>
  </sheetViews>
  <sheetFormatPr defaultRowHeight="15" x14ac:dyDescent="0.25"/>
  <cols>
    <col min="1" max="1" width="5.140625" style="30" customWidth="1"/>
    <col min="2" max="2" width="13.140625" style="30" customWidth="1"/>
    <col min="3" max="3" width="48.7109375" style="30" customWidth="1"/>
    <col min="4" max="4" width="17.28515625" style="30" customWidth="1"/>
    <col min="5" max="5" width="21.42578125" style="30" customWidth="1"/>
    <col min="6" max="7" width="19.85546875" style="30" customWidth="1"/>
    <col min="8" max="16384" width="9.140625" style="30"/>
  </cols>
  <sheetData>
    <row r="1" spans="1:7" x14ac:dyDescent="0.25">
      <c r="G1" s="30" t="s">
        <v>131</v>
      </c>
    </row>
    <row r="3" spans="1:7" ht="34.5" customHeight="1" x14ac:dyDescent="0.25">
      <c r="A3" s="220" t="s">
        <v>235</v>
      </c>
      <c r="B3" s="220"/>
      <c r="C3" s="220"/>
      <c r="D3" s="220"/>
      <c r="E3" s="220"/>
      <c r="F3" s="220"/>
      <c r="G3" s="220"/>
    </row>
    <row r="4" spans="1:7" ht="15" customHeight="1" x14ac:dyDescent="0.25">
      <c r="A4" s="215" t="s">
        <v>8</v>
      </c>
      <c r="B4" s="215" t="s">
        <v>122</v>
      </c>
      <c r="C4" s="215" t="s">
        <v>123</v>
      </c>
      <c r="D4" s="215" t="s">
        <v>350</v>
      </c>
      <c r="E4" s="215" t="s">
        <v>125</v>
      </c>
      <c r="F4" s="214" t="s">
        <v>127</v>
      </c>
      <c r="G4" s="214"/>
    </row>
    <row r="5" spans="1:7" ht="63" customHeight="1" x14ac:dyDescent="0.25">
      <c r="A5" s="215"/>
      <c r="B5" s="215"/>
      <c r="C5" s="215"/>
      <c r="D5" s="215"/>
      <c r="E5" s="215"/>
      <c r="F5" s="52" t="s">
        <v>126</v>
      </c>
      <c r="G5" s="136" t="s">
        <v>351</v>
      </c>
    </row>
    <row r="6" spans="1:7" x14ac:dyDescent="0.25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</row>
    <row r="7" spans="1:7" ht="15" customHeight="1" x14ac:dyDescent="0.25">
      <c r="A7" s="215" t="s">
        <v>237</v>
      </c>
      <c r="B7" s="215"/>
      <c r="C7" s="215"/>
      <c r="D7" s="215"/>
      <c r="E7" s="215"/>
      <c r="F7" s="215"/>
      <c r="G7" s="215"/>
    </row>
    <row r="8" spans="1:7" ht="15" customHeight="1" x14ac:dyDescent="0.25">
      <c r="A8" s="52">
        <v>1</v>
      </c>
      <c r="B8" s="52">
        <v>2</v>
      </c>
      <c r="C8" s="79" t="s">
        <v>238</v>
      </c>
      <c r="D8" s="52">
        <v>6.96</v>
      </c>
      <c r="E8" s="52"/>
      <c r="F8" s="52"/>
      <c r="G8" s="52"/>
    </row>
    <row r="9" spans="1:7" ht="25.5" customHeight="1" x14ac:dyDescent="0.25">
      <c r="A9" s="52">
        <f>A8+1</f>
        <v>2</v>
      </c>
      <c r="B9" s="52">
        <v>2017</v>
      </c>
      <c r="C9" s="79" t="s">
        <v>336</v>
      </c>
      <c r="D9" s="52"/>
      <c r="E9" s="52" t="s">
        <v>284</v>
      </c>
      <c r="F9" s="52">
        <v>0.5</v>
      </c>
      <c r="G9" s="52">
        <v>0.5</v>
      </c>
    </row>
    <row r="10" spans="1:7" ht="36.75" customHeight="1" x14ac:dyDescent="0.25">
      <c r="A10" s="123">
        <f t="shared" ref="A10:A14" si="0">A9+1</f>
        <v>3</v>
      </c>
      <c r="B10" s="123">
        <v>2017</v>
      </c>
      <c r="C10" s="79" t="s">
        <v>337</v>
      </c>
      <c r="D10" s="123"/>
      <c r="E10" s="123" t="s">
        <v>307</v>
      </c>
      <c r="F10" s="84">
        <v>0.91200000000000003</v>
      </c>
      <c r="G10" s="84">
        <v>0.91200000000000003</v>
      </c>
    </row>
    <row r="11" spans="1:7" ht="42.75" customHeight="1" x14ac:dyDescent="0.25">
      <c r="A11" s="123">
        <f t="shared" si="0"/>
        <v>4</v>
      </c>
      <c r="B11" s="123">
        <v>2017</v>
      </c>
      <c r="C11" s="79" t="s">
        <v>338</v>
      </c>
      <c r="D11" s="123"/>
      <c r="E11" s="123" t="s">
        <v>312</v>
      </c>
      <c r="F11" s="123">
        <v>0.56999999999999995</v>
      </c>
      <c r="G11" s="123">
        <v>0.56999999999999995</v>
      </c>
    </row>
    <row r="12" spans="1:7" ht="22.5" customHeight="1" x14ac:dyDescent="0.25">
      <c r="A12" s="123">
        <f t="shared" si="0"/>
        <v>5</v>
      </c>
      <c r="B12" s="123">
        <v>2017</v>
      </c>
      <c r="C12" s="79" t="s">
        <v>339</v>
      </c>
      <c r="D12" s="123"/>
      <c r="E12" s="123" t="s">
        <v>323</v>
      </c>
      <c r="F12" s="123">
        <v>0.7</v>
      </c>
      <c r="G12" s="123">
        <v>0.7</v>
      </c>
    </row>
    <row r="13" spans="1:7" ht="27" customHeight="1" x14ac:dyDescent="0.25">
      <c r="A13" s="123">
        <f t="shared" si="0"/>
        <v>6</v>
      </c>
      <c r="B13" s="123">
        <v>2017</v>
      </c>
      <c r="C13" s="79" t="s">
        <v>340</v>
      </c>
      <c r="D13" s="123"/>
      <c r="E13" s="123" t="s">
        <v>319</v>
      </c>
      <c r="F13" s="84">
        <v>0.60799999999999998</v>
      </c>
      <c r="G13" s="84">
        <v>0.60799999999999998</v>
      </c>
    </row>
    <row r="14" spans="1:7" ht="33.75" customHeight="1" x14ac:dyDescent="0.25">
      <c r="A14" s="132">
        <f t="shared" si="0"/>
        <v>7</v>
      </c>
      <c r="B14" s="132">
        <v>2017</v>
      </c>
      <c r="C14" s="79" t="s">
        <v>349</v>
      </c>
      <c r="D14" s="132"/>
      <c r="E14" s="132" t="s">
        <v>346</v>
      </c>
      <c r="F14" s="84">
        <v>1.2669999999999999</v>
      </c>
      <c r="G14" s="84">
        <v>1.2669999999999999</v>
      </c>
    </row>
    <row r="15" spans="1:7" ht="15.75" x14ac:dyDescent="0.25">
      <c r="A15" s="134">
        <f>A9+1</f>
        <v>3</v>
      </c>
      <c r="B15" s="133"/>
      <c r="C15" s="133" t="s">
        <v>239</v>
      </c>
      <c r="D15" s="134">
        <v>45.24</v>
      </c>
      <c r="E15" s="134"/>
      <c r="F15" s="84">
        <f>SUM(F9:F14)</f>
        <v>4.5569999999999995</v>
      </c>
      <c r="G15" s="84">
        <f>SUM(G9:G14)</f>
        <v>4.5569999999999995</v>
      </c>
    </row>
    <row r="16" spans="1:7" ht="15.75" x14ac:dyDescent="0.25">
      <c r="A16" s="52">
        <f t="shared" ref="A16:A24" si="1">A15+1</f>
        <v>4</v>
      </c>
      <c r="B16" s="42">
        <v>2018</v>
      </c>
      <c r="C16" s="66" t="s">
        <v>238</v>
      </c>
      <c r="D16" s="52">
        <v>79.56</v>
      </c>
      <c r="E16" s="52"/>
      <c r="F16" s="52"/>
      <c r="G16" s="52"/>
    </row>
    <row r="17" spans="1:7" ht="15.75" x14ac:dyDescent="0.25">
      <c r="A17" s="52">
        <f t="shared" si="1"/>
        <v>5</v>
      </c>
      <c r="B17" s="42"/>
      <c r="C17" s="42" t="s">
        <v>240</v>
      </c>
      <c r="D17" s="52">
        <f>SUM(D16)</f>
        <v>79.56</v>
      </c>
      <c r="E17" s="52"/>
      <c r="F17" s="52"/>
      <c r="G17" s="52"/>
    </row>
    <row r="18" spans="1:7" ht="15.75" x14ac:dyDescent="0.25">
      <c r="A18" s="52">
        <f t="shared" si="1"/>
        <v>6</v>
      </c>
      <c r="B18" s="42">
        <v>2019</v>
      </c>
      <c r="C18" s="66" t="s">
        <v>238</v>
      </c>
      <c r="D18" s="52">
        <v>42.51</v>
      </c>
      <c r="E18" s="52"/>
      <c r="F18" s="52"/>
      <c r="G18" s="52"/>
    </row>
    <row r="19" spans="1:7" ht="15.75" x14ac:dyDescent="0.25">
      <c r="A19" s="52">
        <f t="shared" si="1"/>
        <v>7</v>
      </c>
      <c r="B19" s="42"/>
      <c r="C19" s="42" t="s">
        <v>241</v>
      </c>
      <c r="D19" s="52">
        <f>SUM(D18)</f>
        <v>42.51</v>
      </c>
      <c r="E19" s="52"/>
      <c r="F19" s="52"/>
      <c r="G19" s="52"/>
    </row>
    <row r="20" spans="1:7" ht="15.75" x14ac:dyDescent="0.25">
      <c r="A20" s="52">
        <f t="shared" si="1"/>
        <v>8</v>
      </c>
      <c r="B20" s="42">
        <v>2020</v>
      </c>
      <c r="C20" s="66" t="s">
        <v>238</v>
      </c>
      <c r="D20" s="84">
        <v>74.099999999999994</v>
      </c>
      <c r="E20" s="52"/>
      <c r="F20" s="52"/>
      <c r="G20" s="52"/>
    </row>
    <row r="21" spans="1:7" ht="15.75" x14ac:dyDescent="0.25">
      <c r="A21" s="52">
        <f t="shared" si="1"/>
        <v>9</v>
      </c>
      <c r="B21" s="42"/>
      <c r="C21" s="42" t="s">
        <v>242</v>
      </c>
      <c r="D21" s="84">
        <f>SUM(D20)</f>
        <v>74.099999999999994</v>
      </c>
      <c r="E21" s="52"/>
      <c r="F21" s="52"/>
      <c r="G21" s="52"/>
    </row>
    <row r="22" spans="1:7" ht="15.75" x14ac:dyDescent="0.25">
      <c r="A22" s="52">
        <f t="shared" si="1"/>
        <v>10</v>
      </c>
      <c r="B22" s="42">
        <v>2021</v>
      </c>
      <c r="C22" s="66" t="s">
        <v>238</v>
      </c>
      <c r="D22" s="52">
        <v>75.14</v>
      </c>
      <c r="E22" s="52"/>
      <c r="F22" s="52"/>
      <c r="G22" s="52"/>
    </row>
    <row r="23" spans="1:7" ht="15.75" x14ac:dyDescent="0.25">
      <c r="A23" s="52">
        <f t="shared" si="1"/>
        <v>11</v>
      </c>
      <c r="B23" s="42"/>
      <c r="C23" s="42" t="s">
        <v>243</v>
      </c>
      <c r="D23" s="52">
        <f>SUM(D22)</f>
        <v>75.14</v>
      </c>
      <c r="E23" s="52"/>
      <c r="F23" s="52"/>
      <c r="G23" s="52"/>
    </row>
    <row r="24" spans="1:7" ht="15.75" x14ac:dyDescent="0.25">
      <c r="A24" s="52">
        <f t="shared" si="1"/>
        <v>12</v>
      </c>
      <c r="B24" s="38"/>
      <c r="C24" s="42" t="s">
        <v>244</v>
      </c>
      <c r="D24" s="84">
        <f>D15+D17+D19+D21+D23</f>
        <v>316.55</v>
      </c>
      <c r="E24" s="52"/>
      <c r="F24" s="84">
        <f t="shared" ref="F24:G24" si="2">F15+F17+F19+F21+F23</f>
        <v>4.5569999999999995</v>
      </c>
      <c r="G24" s="84">
        <f t="shared" si="2"/>
        <v>4.5569999999999995</v>
      </c>
    </row>
    <row r="26" spans="1:7" ht="15" customHeight="1" x14ac:dyDescent="0.25">
      <c r="A26" s="216" t="s">
        <v>236</v>
      </c>
      <c r="B26" s="216"/>
      <c r="C26" s="216"/>
      <c r="D26" s="216"/>
      <c r="E26" s="216"/>
      <c r="F26" s="216"/>
      <c r="G26" s="216"/>
    </row>
    <row r="27" spans="1:7" ht="32.25" customHeight="1" x14ac:dyDescent="0.25">
      <c r="A27" s="216"/>
      <c r="B27" s="216"/>
      <c r="C27" s="216"/>
      <c r="D27" s="216"/>
      <c r="E27" s="216"/>
      <c r="F27" s="216"/>
      <c r="G27" s="216"/>
    </row>
    <row r="28" spans="1:7" ht="15" customHeight="1" x14ac:dyDescent="0.25">
      <c r="A28" s="215" t="s">
        <v>8</v>
      </c>
      <c r="B28" s="215" t="s">
        <v>122</v>
      </c>
      <c r="C28" s="215" t="s">
        <v>123</v>
      </c>
      <c r="D28" s="215" t="s">
        <v>152</v>
      </c>
      <c r="E28" s="215" t="s">
        <v>125</v>
      </c>
      <c r="F28" s="214" t="s">
        <v>352</v>
      </c>
      <c r="G28" s="214"/>
    </row>
    <row r="29" spans="1:7" ht="60" x14ac:dyDescent="0.25">
      <c r="A29" s="215"/>
      <c r="B29" s="215"/>
      <c r="C29" s="215"/>
      <c r="D29" s="215"/>
      <c r="E29" s="215"/>
      <c r="F29" s="52" t="s">
        <v>126</v>
      </c>
      <c r="G29" s="52" t="s">
        <v>154</v>
      </c>
    </row>
    <row r="30" spans="1:7" x14ac:dyDescent="0.25">
      <c r="A30" s="52">
        <v>1</v>
      </c>
      <c r="B30" s="52">
        <v>2</v>
      </c>
      <c r="C30" s="52">
        <v>3</v>
      </c>
      <c r="D30" s="52">
        <v>4</v>
      </c>
      <c r="E30" s="52">
        <v>5</v>
      </c>
      <c r="F30" s="52">
        <v>6</v>
      </c>
      <c r="G30" s="52">
        <v>7</v>
      </c>
    </row>
    <row r="31" spans="1:7" ht="47.25" x14ac:dyDescent="0.25">
      <c r="A31" s="52">
        <v>1</v>
      </c>
      <c r="B31" s="42">
        <v>2017</v>
      </c>
      <c r="C31" s="66" t="s">
        <v>273</v>
      </c>
      <c r="D31" s="42">
        <v>0.16</v>
      </c>
      <c r="E31" s="52" t="s">
        <v>63</v>
      </c>
      <c r="F31" s="52">
        <v>0</v>
      </c>
      <c r="G31" s="52">
        <v>0</v>
      </c>
    </row>
    <row r="32" spans="1:7" ht="63" x14ac:dyDescent="0.25">
      <c r="A32" s="52">
        <f t="shared" ref="A32:A73" si="3">A31+1</f>
        <v>2</v>
      </c>
      <c r="B32" s="42">
        <v>2017</v>
      </c>
      <c r="C32" s="66" t="s">
        <v>246</v>
      </c>
      <c r="D32" s="42">
        <v>0.5</v>
      </c>
      <c r="E32" s="139" t="s">
        <v>63</v>
      </c>
      <c r="F32" s="139">
        <v>0</v>
      </c>
      <c r="G32" s="139">
        <v>0</v>
      </c>
    </row>
    <row r="33" spans="1:7" ht="47.25" x14ac:dyDescent="0.25">
      <c r="A33" s="78">
        <f t="shared" si="3"/>
        <v>3</v>
      </c>
      <c r="B33" s="42">
        <v>2017</v>
      </c>
      <c r="C33" s="66" t="s">
        <v>274</v>
      </c>
      <c r="D33" s="42">
        <v>0.7</v>
      </c>
      <c r="E33" s="139" t="s">
        <v>63</v>
      </c>
      <c r="F33" s="139">
        <v>0</v>
      </c>
      <c r="G33" s="139">
        <v>0</v>
      </c>
    </row>
    <row r="34" spans="1:7" ht="78.75" x14ac:dyDescent="0.25">
      <c r="A34" s="78">
        <f t="shared" si="3"/>
        <v>4</v>
      </c>
      <c r="B34" s="42">
        <v>2017</v>
      </c>
      <c r="C34" s="66" t="s">
        <v>275</v>
      </c>
      <c r="D34" s="42">
        <v>39.85</v>
      </c>
      <c r="E34" s="139" t="s">
        <v>63</v>
      </c>
      <c r="F34" s="139">
        <v>0</v>
      </c>
      <c r="G34" s="139">
        <v>0</v>
      </c>
    </row>
    <row r="35" spans="1:7" ht="78.75" x14ac:dyDescent="0.25">
      <c r="A35" s="78">
        <f t="shared" si="3"/>
        <v>5</v>
      </c>
      <c r="B35" s="42">
        <v>2017</v>
      </c>
      <c r="C35" s="66" t="s">
        <v>247</v>
      </c>
      <c r="D35" s="42">
        <v>0.01</v>
      </c>
      <c r="E35" s="139" t="s">
        <v>63</v>
      </c>
      <c r="F35" s="139">
        <v>0</v>
      </c>
      <c r="G35" s="139">
        <v>0</v>
      </c>
    </row>
    <row r="36" spans="1:7" ht="15.75" x14ac:dyDescent="0.25">
      <c r="A36" s="78">
        <f t="shared" si="3"/>
        <v>6</v>
      </c>
      <c r="B36" s="42"/>
      <c r="C36" s="42" t="s">
        <v>239</v>
      </c>
      <c r="D36" s="50">
        <f>SUM(D31:D35)</f>
        <v>41.22</v>
      </c>
      <c r="E36" s="81"/>
      <c r="F36" s="81"/>
      <c r="G36" s="81"/>
    </row>
    <row r="37" spans="1:7" ht="47.25" hidden="1" x14ac:dyDescent="0.25">
      <c r="A37" s="78">
        <f t="shared" si="3"/>
        <v>7</v>
      </c>
      <c r="B37" s="42">
        <v>2018</v>
      </c>
      <c r="C37" s="66" t="s">
        <v>248</v>
      </c>
      <c r="D37" s="50">
        <v>0.5</v>
      </c>
      <c r="E37" s="52"/>
      <c r="F37" s="52"/>
      <c r="G37" s="52"/>
    </row>
    <row r="38" spans="1:7" ht="63" hidden="1" x14ac:dyDescent="0.25">
      <c r="A38" s="78">
        <f t="shared" si="3"/>
        <v>8</v>
      </c>
      <c r="B38" s="42">
        <v>2018</v>
      </c>
      <c r="C38" s="66" t="s">
        <v>249</v>
      </c>
      <c r="D38" s="50">
        <v>7</v>
      </c>
      <c r="E38" s="81"/>
      <c r="F38" s="52"/>
      <c r="G38" s="81"/>
    </row>
    <row r="39" spans="1:7" ht="47.25" hidden="1" x14ac:dyDescent="0.25">
      <c r="A39" s="78">
        <f t="shared" si="3"/>
        <v>9</v>
      </c>
      <c r="B39" s="42">
        <v>2018</v>
      </c>
      <c r="C39" s="66" t="s">
        <v>276</v>
      </c>
      <c r="D39" s="50">
        <v>0.4</v>
      </c>
      <c r="E39" s="52"/>
      <c r="F39" s="52"/>
      <c r="G39" s="52"/>
    </row>
    <row r="40" spans="1:7" ht="47.25" hidden="1" x14ac:dyDescent="0.25">
      <c r="A40" s="78">
        <f t="shared" si="3"/>
        <v>10</v>
      </c>
      <c r="B40" s="42">
        <v>2018</v>
      </c>
      <c r="C40" s="66" t="s">
        <v>250</v>
      </c>
      <c r="D40" s="50">
        <v>60</v>
      </c>
      <c r="E40" s="52"/>
      <c r="F40" s="81"/>
      <c r="G40" s="52"/>
    </row>
    <row r="41" spans="1:7" ht="47.25" hidden="1" x14ac:dyDescent="0.25">
      <c r="A41" s="78">
        <f t="shared" si="3"/>
        <v>11</v>
      </c>
      <c r="B41" s="42">
        <v>2018</v>
      </c>
      <c r="C41" s="66" t="s">
        <v>251</v>
      </c>
      <c r="D41" s="50">
        <v>0.55000000000000004</v>
      </c>
      <c r="E41" s="54"/>
      <c r="F41" s="52"/>
      <c r="G41" s="54"/>
    </row>
    <row r="42" spans="1:7" ht="110.25" hidden="1" x14ac:dyDescent="0.25">
      <c r="A42" s="78">
        <f t="shared" si="3"/>
        <v>12</v>
      </c>
      <c r="B42" s="42">
        <v>2018</v>
      </c>
      <c r="C42" s="66" t="s">
        <v>277</v>
      </c>
      <c r="D42" s="50">
        <v>7</v>
      </c>
      <c r="E42" s="52"/>
      <c r="F42" s="52"/>
      <c r="G42" s="52"/>
    </row>
    <row r="43" spans="1:7" ht="110.25" hidden="1" x14ac:dyDescent="0.25">
      <c r="A43" s="78">
        <f t="shared" si="3"/>
        <v>13</v>
      </c>
      <c r="B43" s="42">
        <v>2018</v>
      </c>
      <c r="C43" s="66" t="s">
        <v>252</v>
      </c>
      <c r="D43" s="50">
        <v>7</v>
      </c>
      <c r="E43" s="80"/>
      <c r="F43" s="80"/>
      <c r="G43" s="80"/>
    </row>
    <row r="44" spans="1:7" ht="110.25" hidden="1" x14ac:dyDescent="0.25">
      <c r="A44" s="78">
        <f t="shared" si="3"/>
        <v>14</v>
      </c>
      <c r="B44" s="42">
        <v>2018</v>
      </c>
      <c r="C44" s="66" t="s">
        <v>253</v>
      </c>
      <c r="D44" s="50">
        <v>7</v>
      </c>
      <c r="E44" s="80"/>
      <c r="F44" s="80"/>
      <c r="G44" s="80"/>
    </row>
    <row r="45" spans="1:7" ht="47.25" hidden="1" x14ac:dyDescent="0.25">
      <c r="A45" s="78">
        <f t="shared" si="3"/>
        <v>15</v>
      </c>
      <c r="B45" s="42">
        <v>2018</v>
      </c>
      <c r="C45" s="66" t="s">
        <v>278</v>
      </c>
      <c r="D45" s="50">
        <v>0.5</v>
      </c>
      <c r="E45" s="80"/>
      <c r="F45" s="80"/>
      <c r="G45" s="80"/>
    </row>
    <row r="46" spans="1:7" ht="63" hidden="1" x14ac:dyDescent="0.25">
      <c r="A46" s="78">
        <f t="shared" si="3"/>
        <v>16</v>
      </c>
      <c r="B46" s="42">
        <v>2018</v>
      </c>
      <c r="C46" s="66" t="s">
        <v>279</v>
      </c>
      <c r="D46" s="50">
        <v>0.2</v>
      </c>
      <c r="E46" s="80"/>
      <c r="F46" s="80"/>
      <c r="G46" s="80"/>
    </row>
    <row r="47" spans="1:7" ht="47.25" hidden="1" x14ac:dyDescent="0.25">
      <c r="A47" s="78">
        <f t="shared" si="3"/>
        <v>17</v>
      </c>
      <c r="B47" s="42">
        <v>2018</v>
      </c>
      <c r="C47" s="66" t="s">
        <v>254</v>
      </c>
      <c r="D47" s="50">
        <v>0.23</v>
      </c>
      <c r="E47" s="80"/>
      <c r="F47" s="80"/>
      <c r="G47" s="80"/>
    </row>
    <row r="48" spans="1:7" ht="47.25" hidden="1" x14ac:dyDescent="0.25">
      <c r="A48" s="78">
        <f t="shared" si="3"/>
        <v>18</v>
      </c>
      <c r="B48" s="42">
        <v>2018</v>
      </c>
      <c r="C48" s="66" t="s">
        <v>255</v>
      </c>
      <c r="D48" s="50">
        <v>0.5</v>
      </c>
      <c r="E48" s="80"/>
      <c r="F48" s="80"/>
      <c r="G48" s="80"/>
    </row>
    <row r="49" spans="1:7" ht="78.75" hidden="1" x14ac:dyDescent="0.25">
      <c r="A49" s="78">
        <f t="shared" si="3"/>
        <v>19</v>
      </c>
      <c r="B49" s="42">
        <v>2018</v>
      </c>
      <c r="C49" s="66" t="s">
        <v>256</v>
      </c>
      <c r="D49" s="50">
        <v>0.5</v>
      </c>
      <c r="E49" s="80"/>
      <c r="F49" s="80"/>
      <c r="G49" s="80"/>
    </row>
    <row r="50" spans="1:7" ht="78.75" hidden="1" x14ac:dyDescent="0.25">
      <c r="A50" s="78">
        <f t="shared" si="3"/>
        <v>20</v>
      </c>
      <c r="B50" s="42">
        <v>2018</v>
      </c>
      <c r="C50" s="66" t="s">
        <v>257</v>
      </c>
      <c r="D50" s="50">
        <v>0.5</v>
      </c>
      <c r="E50" s="80"/>
      <c r="F50" s="80"/>
      <c r="G50" s="80"/>
    </row>
    <row r="51" spans="1:7" ht="78.75" hidden="1" x14ac:dyDescent="0.25">
      <c r="A51" s="78">
        <f t="shared" si="3"/>
        <v>21</v>
      </c>
      <c r="B51" s="42">
        <v>2018</v>
      </c>
      <c r="C51" s="66" t="s">
        <v>258</v>
      </c>
      <c r="D51" s="50">
        <v>0.7</v>
      </c>
      <c r="E51" s="80"/>
      <c r="F51" s="80"/>
      <c r="G51" s="80"/>
    </row>
    <row r="52" spans="1:7" ht="15.75" x14ac:dyDescent="0.25">
      <c r="A52" s="78">
        <f t="shared" si="3"/>
        <v>22</v>
      </c>
      <c r="B52" s="42"/>
      <c r="C52" s="42" t="s">
        <v>240</v>
      </c>
      <c r="D52" s="50">
        <f>SUM(D37:D51)</f>
        <v>92.580000000000013</v>
      </c>
      <c r="E52" s="80"/>
      <c r="F52" s="80"/>
      <c r="G52" s="80"/>
    </row>
    <row r="53" spans="1:7" ht="63" hidden="1" x14ac:dyDescent="0.25">
      <c r="A53" s="78">
        <f t="shared" si="3"/>
        <v>23</v>
      </c>
      <c r="B53" s="42">
        <v>2019</v>
      </c>
      <c r="C53" s="66" t="s">
        <v>259</v>
      </c>
      <c r="D53" s="50">
        <v>70</v>
      </c>
      <c r="E53" s="80"/>
      <c r="F53" s="80"/>
      <c r="G53" s="80"/>
    </row>
    <row r="54" spans="1:7" ht="47.25" hidden="1" x14ac:dyDescent="0.25">
      <c r="A54" s="78">
        <f t="shared" si="3"/>
        <v>24</v>
      </c>
      <c r="B54" s="42">
        <v>2019</v>
      </c>
      <c r="C54" s="66" t="s">
        <v>260</v>
      </c>
      <c r="D54" s="50">
        <v>0.5</v>
      </c>
      <c r="E54" s="80"/>
      <c r="F54" s="80"/>
      <c r="G54" s="80"/>
    </row>
    <row r="55" spans="1:7" ht="63" hidden="1" x14ac:dyDescent="0.25">
      <c r="A55" s="78">
        <f t="shared" si="3"/>
        <v>25</v>
      </c>
      <c r="B55" s="42">
        <v>2019</v>
      </c>
      <c r="C55" s="66" t="s">
        <v>261</v>
      </c>
      <c r="D55" s="50">
        <v>7</v>
      </c>
      <c r="E55" s="80"/>
      <c r="F55" s="80"/>
      <c r="G55" s="80"/>
    </row>
    <row r="56" spans="1:7" ht="63" hidden="1" x14ac:dyDescent="0.25">
      <c r="A56" s="52">
        <f t="shared" si="3"/>
        <v>26</v>
      </c>
      <c r="B56" s="42">
        <v>2019</v>
      </c>
      <c r="C56" s="66" t="s">
        <v>262</v>
      </c>
      <c r="D56" s="50">
        <v>1.5</v>
      </c>
      <c r="E56" s="80"/>
      <c r="F56" s="80"/>
      <c r="G56" s="80"/>
    </row>
    <row r="57" spans="1:7" ht="47.25" hidden="1" x14ac:dyDescent="0.25">
      <c r="A57" s="52">
        <f t="shared" si="3"/>
        <v>27</v>
      </c>
      <c r="B57" s="42">
        <v>2019</v>
      </c>
      <c r="C57" s="66" t="s">
        <v>263</v>
      </c>
      <c r="D57" s="50">
        <v>40</v>
      </c>
      <c r="E57" s="80"/>
      <c r="F57" s="80"/>
      <c r="G57" s="80"/>
    </row>
    <row r="58" spans="1:7" ht="47.25" hidden="1" x14ac:dyDescent="0.25">
      <c r="A58" s="52">
        <f t="shared" si="3"/>
        <v>28</v>
      </c>
      <c r="B58" s="42">
        <v>2019</v>
      </c>
      <c r="C58" s="66" t="s">
        <v>264</v>
      </c>
      <c r="D58" s="50">
        <v>76.88</v>
      </c>
      <c r="E58" s="80"/>
      <c r="F58" s="80"/>
      <c r="G58" s="80"/>
    </row>
    <row r="59" spans="1:7" ht="47.25" hidden="1" x14ac:dyDescent="0.25">
      <c r="A59" s="52">
        <f t="shared" si="3"/>
        <v>29</v>
      </c>
      <c r="B59" s="42">
        <v>2019</v>
      </c>
      <c r="C59" s="66" t="s">
        <v>265</v>
      </c>
      <c r="D59" s="50">
        <v>13.2</v>
      </c>
      <c r="E59" s="80"/>
      <c r="F59" s="80"/>
      <c r="G59" s="80"/>
    </row>
    <row r="60" spans="1:7" ht="15.75" x14ac:dyDescent="0.25">
      <c r="A60" s="52">
        <f t="shared" si="3"/>
        <v>30</v>
      </c>
      <c r="B60" s="42"/>
      <c r="C60" s="42" t="s">
        <v>241</v>
      </c>
      <c r="D60" s="50">
        <f>SUM(D53:D59)</f>
        <v>209.07999999999998</v>
      </c>
      <c r="E60" s="80"/>
      <c r="F60" s="80"/>
      <c r="G60" s="80"/>
    </row>
    <row r="61" spans="1:7" ht="94.5" hidden="1" x14ac:dyDescent="0.25">
      <c r="A61" s="52">
        <f t="shared" si="3"/>
        <v>31</v>
      </c>
      <c r="B61" s="42">
        <v>2020</v>
      </c>
      <c r="C61" s="66" t="s">
        <v>266</v>
      </c>
      <c r="D61" s="50">
        <v>59.9</v>
      </c>
      <c r="E61" s="80"/>
      <c r="F61" s="80"/>
      <c r="G61" s="80"/>
    </row>
    <row r="62" spans="1:7" ht="110.25" hidden="1" x14ac:dyDescent="0.25">
      <c r="A62" s="52">
        <f t="shared" si="3"/>
        <v>32</v>
      </c>
      <c r="B62" s="42">
        <v>2020</v>
      </c>
      <c r="C62" s="66" t="s">
        <v>267</v>
      </c>
      <c r="D62" s="50">
        <v>1</v>
      </c>
      <c r="E62" s="80"/>
      <c r="F62" s="80"/>
      <c r="G62" s="80"/>
    </row>
    <row r="63" spans="1:7" ht="47.25" hidden="1" x14ac:dyDescent="0.25">
      <c r="A63" s="78">
        <f t="shared" si="3"/>
        <v>33</v>
      </c>
      <c r="B63" s="42">
        <v>2020</v>
      </c>
      <c r="C63" s="66" t="s">
        <v>268</v>
      </c>
      <c r="D63" s="50">
        <v>0.5</v>
      </c>
      <c r="E63" s="80"/>
      <c r="F63" s="80"/>
      <c r="G63" s="80"/>
    </row>
    <row r="64" spans="1:7" ht="78.75" hidden="1" x14ac:dyDescent="0.25">
      <c r="A64" s="78">
        <f t="shared" si="3"/>
        <v>34</v>
      </c>
      <c r="B64" s="42">
        <v>2020</v>
      </c>
      <c r="C64" s="66" t="s">
        <v>269</v>
      </c>
      <c r="D64" s="50">
        <v>10</v>
      </c>
      <c r="E64" s="80"/>
      <c r="F64" s="80"/>
      <c r="G64" s="80"/>
    </row>
    <row r="65" spans="1:7" ht="63" hidden="1" x14ac:dyDescent="0.25">
      <c r="A65" s="78">
        <f t="shared" si="3"/>
        <v>35</v>
      </c>
      <c r="B65" s="42">
        <v>2020</v>
      </c>
      <c r="C65" s="66" t="s">
        <v>282</v>
      </c>
      <c r="D65" s="50">
        <v>55</v>
      </c>
      <c r="E65" s="80"/>
      <c r="F65" s="80"/>
      <c r="G65" s="80"/>
    </row>
    <row r="66" spans="1:7" ht="15.75" x14ac:dyDescent="0.25">
      <c r="A66" s="78">
        <f t="shared" si="3"/>
        <v>36</v>
      </c>
      <c r="B66" s="42"/>
      <c r="C66" s="42" t="s">
        <v>242</v>
      </c>
      <c r="D66" s="50">
        <f>SUM(D61:D65)</f>
        <v>126.4</v>
      </c>
      <c r="E66" s="80"/>
      <c r="F66" s="80"/>
      <c r="G66" s="80"/>
    </row>
    <row r="67" spans="1:7" ht="78.75" hidden="1" x14ac:dyDescent="0.25">
      <c r="A67" s="78">
        <f t="shared" si="3"/>
        <v>37</v>
      </c>
      <c r="B67" s="42">
        <v>2021</v>
      </c>
      <c r="C67" s="66" t="s">
        <v>270</v>
      </c>
      <c r="D67" s="50">
        <v>63.89</v>
      </c>
      <c r="E67" s="80"/>
      <c r="F67" s="80"/>
      <c r="G67" s="80"/>
    </row>
    <row r="68" spans="1:7" ht="63" hidden="1" x14ac:dyDescent="0.25">
      <c r="A68" s="78">
        <f t="shared" si="3"/>
        <v>38</v>
      </c>
      <c r="B68" s="42">
        <v>2021</v>
      </c>
      <c r="C68" s="66" t="s">
        <v>271</v>
      </c>
      <c r="D68" s="50">
        <v>12.5</v>
      </c>
      <c r="E68" s="80"/>
      <c r="F68" s="80"/>
      <c r="G68" s="80"/>
    </row>
    <row r="69" spans="1:7" ht="31.5" hidden="1" x14ac:dyDescent="0.25">
      <c r="A69" s="78">
        <f t="shared" si="3"/>
        <v>39</v>
      </c>
      <c r="B69" s="42">
        <v>2021</v>
      </c>
      <c r="C69" s="66" t="s">
        <v>272</v>
      </c>
      <c r="D69" s="50">
        <v>0.5</v>
      </c>
      <c r="E69" s="80"/>
      <c r="F69" s="80"/>
      <c r="G69" s="80"/>
    </row>
    <row r="70" spans="1:7" ht="78.75" hidden="1" x14ac:dyDescent="0.25">
      <c r="A70" s="78">
        <f t="shared" si="3"/>
        <v>40</v>
      </c>
      <c r="B70" s="42">
        <v>2021</v>
      </c>
      <c r="C70" s="66" t="s">
        <v>280</v>
      </c>
      <c r="D70" s="50">
        <v>1.5</v>
      </c>
      <c r="E70" s="80"/>
      <c r="F70" s="80"/>
      <c r="G70" s="80"/>
    </row>
    <row r="71" spans="1:7" ht="63" hidden="1" x14ac:dyDescent="0.25">
      <c r="A71" s="78">
        <f t="shared" si="3"/>
        <v>41</v>
      </c>
      <c r="B71" s="42">
        <v>2021</v>
      </c>
      <c r="C71" s="66" t="s">
        <v>281</v>
      </c>
      <c r="D71" s="50">
        <v>46.2</v>
      </c>
      <c r="E71" s="80"/>
      <c r="F71" s="80"/>
      <c r="G71" s="80"/>
    </row>
    <row r="72" spans="1:7" ht="15.75" x14ac:dyDescent="0.25">
      <c r="A72" s="78">
        <f t="shared" si="3"/>
        <v>42</v>
      </c>
      <c r="B72" s="42"/>
      <c r="C72" s="42" t="s">
        <v>243</v>
      </c>
      <c r="D72" s="50">
        <f>SUM(D67:D71)</f>
        <v>124.59</v>
      </c>
      <c r="E72" s="80"/>
      <c r="F72" s="80"/>
      <c r="G72" s="80"/>
    </row>
    <row r="73" spans="1:7" ht="15.75" x14ac:dyDescent="0.25">
      <c r="A73" s="78">
        <f t="shared" si="3"/>
        <v>43</v>
      </c>
      <c r="B73" s="38"/>
      <c r="C73" s="42" t="s">
        <v>244</v>
      </c>
      <c r="D73" s="50">
        <f>D36+D52+D60+D66+D72</f>
        <v>593.87</v>
      </c>
      <c r="E73" s="80"/>
      <c r="F73" s="80"/>
      <c r="G73" s="80"/>
    </row>
    <row r="74" spans="1:7" hidden="1" x14ac:dyDescent="0.25">
      <c r="A74" s="82"/>
    </row>
    <row r="75" spans="1:7" ht="15" hidden="1" customHeight="1" x14ac:dyDescent="0.25">
      <c r="A75" s="216" t="s">
        <v>155</v>
      </c>
      <c r="B75" s="216"/>
      <c r="C75" s="216"/>
      <c r="D75" s="216"/>
      <c r="E75" s="216"/>
      <c r="F75" s="216"/>
      <c r="G75" s="216"/>
    </row>
    <row r="76" spans="1:7" hidden="1" x14ac:dyDescent="0.25">
      <c r="A76" s="216"/>
      <c r="B76" s="216"/>
      <c r="C76" s="216"/>
      <c r="D76" s="216"/>
      <c r="E76" s="216"/>
      <c r="F76" s="216"/>
      <c r="G76" s="216"/>
    </row>
    <row r="77" spans="1:7" hidden="1" x14ac:dyDescent="0.25">
      <c r="A77" s="215" t="s">
        <v>8</v>
      </c>
      <c r="B77" s="215" t="s">
        <v>122</v>
      </c>
      <c r="C77" s="215" t="s">
        <v>123</v>
      </c>
      <c r="D77" s="215" t="s">
        <v>105</v>
      </c>
      <c r="E77" s="215" t="s">
        <v>125</v>
      </c>
      <c r="F77" s="214" t="s">
        <v>127</v>
      </c>
      <c r="G77" s="214"/>
    </row>
    <row r="78" spans="1:7" ht="60" hidden="1" x14ac:dyDescent="0.25">
      <c r="A78" s="215"/>
      <c r="B78" s="215"/>
      <c r="C78" s="215"/>
      <c r="D78" s="215"/>
      <c r="E78" s="215"/>
      <c r="F78" s="52" t="s">
        <v>126</v>
      </c>
      <c r="G78" s="52" t="s">
        <v>124</v>
      </c>
    </row>
    <row r="79" spans="1:7" hidden="1" x14ac:dyDescent="0.25">
      <c r="A79" s="52">
        <v>1</v>
      </c>
      <c r="B79" s="52">
        <v>2</v>
      </c>
      <c r="C79" s="52">
        <v>3</v>
      </c>
      <c r="D79" s="52">
        <v>4</v>
      </c>
      <c r="E79" s="52">
        <v>5</v>
      </c>
      <c r="F79" s="52">
        <v>6</v>
      </c>
      <c r="G79" s="52">
        <v>7</v>
      </c>
    </row>
    <row r="80" spans="1:7" hidden="1" x14ac:dyDescent="0.25">
      <c r="A80" s="215">
        <v>1</v>
      </c>
      <c r="B80" s="215"/>
      <c r="C80" s="80"/>
      <c r="D80" s="200"/>
      <c r="E80" s="200"/>
      <c r="F80" s="200"/>
      <c r="G80" s="200"/>
    </row>
    <row r="81" spans="1:7" hidden="1" x14ac:dyDescent="0.25">
      <c r="A81" s="215"/>
      <c r="B81" s="215"/>
      <c r="C81" s="80"/>
      <c r="D81" s="201"/>
      <c r="E81" s="201"/>
      <c r="F81" s="201"/>
      <c r="G81" s="201"/>
    </row>
    <row r="82" spans="1:7" hidden="1" x14ac:dyDescent="0.25">
      <c r="A82" s="215"/>
      <c r="B82" s="215"/>
      <c r="C82" s="80"/>
      <c r="D82" s="202"/>
      <c r="E82" s="202"/>
      <c r="F82" s="202"/>
      <c r="G82" s="202"/>
    </row>
    <row r="83" spans="1:7" ht="33.75" hidden="1" customHeight="1" x14ac:dyDescent="0.25">
      <c r="A83" s="215">
        <v>2</v>
      </c>
      <c r="B83" s="215"/>
      <c r="C83" s="80"/>
      <c r="D83" s="200"/>
      <c r="E83" s="200"/>
      <c r="F83" s="200"/>
      <c r="G83" s="200"/>
    </row>
    <row r="84" spans="1:7" hidden="1" x14ac:dyDescent="0.25">
      <c r="A84" s="215"/>
      <c r="B84" s="215"/>
      <c r="C84" s="80"/>
      <c r="D84" s="201"/>
      <c r="E84" s="201"/>
      <c r="F84" s="201"/>
      <c r="G84" s="201"/>
    </row>
    <row r="85" spans="1:7" hidden="1" x14ac:dyDescent="0.25">
      <c r="A85" s="215"/>
      <c r="B85" s="215"/>
      <c r="C85" s="80"/>
      <c r="D85" s="202"/>
      <c r="E85" s="202"/>
      <c r="F85" s="202"/>
      <c r="G85" s="202"/>
    </row>
    <row r="86" spans="1:7" ht="30" hidden="1" customHeight="1" x14ac:dyDescent="0.25">
      <c r="A86" s="215">
        <v>3</v>
      </c>
      <c r="B86" s="215"/>
      <c r="C86" s="80"/>
      <c r="D86" s="200"/>
      <c r="E86" s="200"/>
      <c r="F86" s="200"/>
      <c r="G86" s="200"/>
    </row>
    <row r="87" spans="1:7" hidden="1" x14ac:dyDescent="0.25">
      <c r="A87" s="215"/>
      <c r="B87" s="215"/>
      <c r="C87" s="80"/>
      <c r="D87" s="201"/>
      <c r="E87" s="201"/>
      <c r="F87" s="201"/>
      <c r="G87" s="201"/>
    </row>
    <row r="88" spans="1:7" hidden="1" x14ac:dyDescent="0.25">
      <c r="A88" s="215"/>
      <c r="B88" s="215"/>
      <c r="C88" s="80"/>
      <c r="D88" s="202"/>
      <c r="E88" s="202"/>
      <c r="F88" s="202"/>
      <c r="G88" s="202"/>
    </row>
    <row r="89" spans="1:7" hidden="1" x14ac:dyDescent="0.25">
      <c r="A89" s="215">
        <v>4</v>
      </c>
      <c r="B89" s="215"/>
      <c r="C89" s="80"/>
      <c r="D89" s="200"/>
      <c r="E89" s="200"/>
      <c r="F89" s="200"/>
      <c r="G89" s="200"/>
    </row>
    <row r="90" spans="1:7" hidden="1" x14ac:dyDescent="0.25">
      <c r="A90" s="215"/>
      <c r="B90" s="215"/>
      <c r="C90" s="80"/>
      <c r="D90" s="201"/>
      <c r="E90" s="201"/>
      <c r="F90" s="201"/>
      <c r="G90" s="201"/>
    </row>
    <row r="91" spans="1:7" hidden="1" x14ac:dyDescent="0.25">
      <c r="A91" s="215"/>
      <c r="B91" s="215"/>
      <c r="C91" s="80"/>
      <c r="D91" s="202"/>
      <c r="E91" s="202"/>
      <c r="F91" s="202"/>
      <c r="G91" s="202"/>
    </row>
    <row r="92" spans="1:7" hidden="1" x14ac:dyDescent="0.25">
      <c r="A92" s="80"/>
      <c r="B92" s="80"/>
      <c r="C92" s="80" t="s">
        <v>139</v>
      </c>
      <c r="D92" s="52">
        <f>SUM(D80:D91)</f>
        <v>0</v>
      </c>
      <c r="E92" s="52"/>
      <c r="F92" s="52">
        <f>SUM(F80:F91)</f>
        <v>0</v>
      </c>
      <c r="G92" s="52">
        <f>SUM(G80:G91)</f>
        <v>0</v>
      </c>
    </row>
    <row r="93" spans="1:7" hidden="1" x14ac:dyDescent="0.25"/>
    <row r="95" spans="1:7" ht="38.25" customHeight="1" x14ac:dyDescent="0.25">
      <c r="A95" s="219" t="s">
        <v>283</v>
      </c>
      <c r="B95" s="219"/>
      <c r="C95" s="219"/>
      <c r="D95" s="220"/>
      <c r="E95" s="220"/>
      <c r="F95" s="220"/>
      <c r="G95" s="220"/>
    </row>
    <row r="96" spans="1:7" ht="15" customHeight="1" x14ac:dyDescent="0.25">
      <c r="A96" s="215" t="s">
        <v>8</v>
      </c>
      <c r="B96" s="215" t="s">
        <v>122</v>
      </c>
      <c r="C96" s="215" t="s">
        <v>154</v>
      </c>
      <c r="D96" s="83"/>
      <c r="E96" s="83"/>
      <c r="F96" s="83"/>
      <c r="G96" s="83"/>
    </row>
    <row r="97" spans="1:6" x14ac:dyDescent="0.25">
      <c r="A97" s="215"/>
      <c r="B97" s="215"/>
      <c r="C97" s="215"/>
    </row>
    <row r="98" spans="1:6" x14ac:dyDescent="0.25">
      <c r="A98" s="52">
        <v>1</v>
      </c>
      <c r="B98" s="52">
        <v>2</v>
      </c>
      <c r="C98" s="52">
        <v>3</v>
      </c>
    </row>
    <row r="99" spans="1:6" x14ac:dyDescent="0.25">
      <c r="A99" s="52">
        <v>1</v>
      </c>
      <c r="B99" s="52">
        <v>2017</v>
      </c>
      <c r="C99" s="84">
        <f>G15</f>
        <v>4.5569999999999995</v>
      </c>
    </row>
    <row r="100" spans="1:6" hidden="1" x14ac:dyDescent="0.25">
      <c r="A100" s="52">
        <f>A99+1</f>
        <v>2</v>
      </c>
      <c r="B100" s="52">
        <v>2018</v>
      </c>
      <c r="C100" s="84"/>
    </row>
    <row r="101" spans="1:6" hidden="1" x14ac:dyDescent="0.25">
      <c r="A101" s="52">
        <f t="shared" ref="A101:A103" si="4">A100+1</f>
        <v>3</v>
      </c>
      <c r="B101" s="52">
        <v>2019</v>
      </c>
      <c r="C101" s="84"/>
    </row>
    <row r="102" spans="1:6" hidden="1" x14ac:dyDescent="0.25">
      <c r="A102" s="52">
        <f t="shared" si="4"/>
        <v>4</v>
      </c>
      <c r="B102" s="53">
        <v>2020</v>
      </c>
      <c r="C102" s="84"/>
    </row>
    <row r="103" spans="1:6" hidden="1" x14ac:dyDescent="0.25">
      <c r="A103" s="52">
        <f t="shared" si="4"/>
        <v>5</v>
      </c>
      <c r="B103" s="53">
        <v>2021</v>
      </c>
      <c r="C103" s="84"/>
    </row>
    <row r="104" spans="1:6" x14ac:dyDescent="0.25">
      <c r="A104" s="217" t="s">
        <v>245</v>
      </c>
      <c r="B104" s="218"/>
      <c r="C104" s="84">
        <f>SUM(C99:C101)</f>
        <v>4.5569999999999995</v>
      </c>
    </row>
    <row r="106" spans="1:6" ht="19.5" customHeight="1" x14ac:dyDescent="0.25">
      <c r="A106" s="29"/>
      <c r="B106" s="17"/>
      <c r="C106" s="12"/>
    </row>
    <row r="107" spans="1:6" ht="15.75" x14ac:dyDescent="0.25">
      <c r="A107" s="55"/>
      <c r="B107" s="19"/>
      <c r="C107" s="33" t="s">
        <v>354</v>
      </c>
      <c r="D107" s="138" t="s">
        <v>355</v>
      </c>
      <c r="E107" s="141" t="s">
        <v>356</v>
      </c>
      <c r="F107" s="141"/>
    </row>
    <row r="108" spans="1:6" ht="15.75" x14ac:dyDescent="0.25">
      <c r="A108" s="51"/>
      <c r="B108" s="55"/>
      <c r="C108" s="19"/>
    </row>
    <row r="109" spans="1:6" ht="15.75" x14ac:dyDescent="0.25">
      <c r="A109" s="51"/>
      <c r="B109" s="55"/>
      <c r="C109" s="19"/>
    </row>
  </sheetData>
  <sheetProtection formatCells="0" formatColumns="0" formatRows="0" insertColumns="0" insertRows="0" insertHyperlinks="0" deleteColumns="0" deleteRows="0" sort="0" autoFilter="0" pivotTables="0"/>
  <protectedRanges>
    <protectedRange sqref="F9:G9" name="Диапазон9"/>
    <protectedRange sqref="E36:G41" name="Диапазон8"/>
    <protectedRange sqref="E80:G82" name="Диапазон3"/>
    <protectedRange sqref="E83:G85" name="Диапазон2"/>
    <protectedRange sqref="E86:G91" name="Диапазон1"/>
    <protectedRange sqref="E43:E44 E47:E73" name="Диапазон8_1"/>
    <protectedRange sqref="E45:G46 F43:G44 F47:G73" name="Диапазон6_1"/>
    <protectedRange sqref="E16:G23 E9 E24 E15 E31:G35" name="Диапазон8_3"/>
    <protectedRange sqref="E10" name="Диапазон9_8"/>
  </protectedRanges>
  <mergeCells count="52">
    <mergeCell ref="A80:A82"/>
    <mergeCell ref="B80:B82"/>
    <mergeCell ref="A3:G3"/>
    <mergeCell ref="E89:E91"/>
    <mergeCell ref="F89:F91"/>
    <mergeCell ref="G89:G91"/>
    <mergeCell ref="E77:E78"/>
    <mergeCell ref="F77:G77"/>
    <mergeCell ref="A77:A78"/>
    <mergeCell ref="B77:B78"/>
    <mergeCell ref="C77:C78"/>
    <mergeCell ref="D77:D78"/>
    <mergeCell ref="E80:E82"/>
    <mergeCell ref="F80:F82"/>
    <mergeCell ref="G80:G82"/>
    <mergeCell ref="E83:E85"/>
    <mergeCell ref="A104:B104"/>
    <mergeCell ref="A95:G95"/>
    <mergeCell ref="A96:A97"/>
    <mergeCell ref="B96:B97"/>
    <mergeCell ref="C96:C97"/>
    <mergeCell ref="A89:A91"/>
    <mergeCell ref="B89:B91"/>
    <mergeCell ref="A83:A85"/>
    <mergeCell ref="B83:B85"/>
    <mergeCell ref="A86:A88"/>
    <mergeCell ref="B86:B88"/>
    <mergeCell ref="B4:B5"/>
    <mergeCell ref="A4:A5"/>
    <mergeCell ref="D80:D82"/>
    <mergeCell ref="D83:D85"/>
    <mergeCell ref="D86:D88"/>
    <mergeCell ref="A7:G7"/>
    <mergeCell ref="A26:G27"/>
    <mergeCell ref="A75:G76"/>
    <mergeCell ref="E28:E29"/>
    <mergeCell ref="F28:G28"/>
    <mergeCell ref="C28:C29"/>
    <mergeCell ref="B28:B29"/>
    <mergeCell ref="A28:A29"/>
    <mergeCell ref="F86:F88"/>
    <mergeCell ref="G86:G88"/>
    <mergeCell ref="G83:G85"/>
    <mergeCell ref="E107:F107"/>
    <mergeCell ref="F4:G4"/>
    <mergeCell ref="E4:E5"/>
    <mergeCell ref="D4:D5"/>
    <mergeCell ref="C4:C5"/>
    <mergeCell ref="D89:D91"/>
    <mergeCell ref="E86:E88"/>
    <mergeCell ref="F83:F85"/>
    <mergeCell ref="D28:D29"/>
  </mergeCells>
  <pageMargins left="0.78740157480314965" right="0.59055118110236227" top="0.59055118110236227" bottom="0.59055118110236227" header="0" footer="0"/>
  <pageSetup paperSize="8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Контроль исполнения финплана</vt:lpstr>
      <vt:lpstr>Контроль соответствия инсточник</vt:lpstr>
      <vt:lpstr>Подтверждающие документы</vt:lpstr>
      <vt:lpstr>Контроль соответствия мероприят</vt:lpstr>
      <vt:lpstr>Закупочная деятельность</vt:lpstr>
      <vt:lpstr>Контроль сроков</vt:lpstr>
      <vt:lpstr>Плановые показатели</vt:lpstr>
      <vt:lpstr>Контроль использ платы за ТП</vt:lpstr>
      <vt:lpstr>Перечень подключаемых абонентов</vt:lpstr>
      <vt:lpstr>'Контроль соответствия инсточник'!Область_печати</vt:lpstr>
      <vt:lpstr>'Контроль сроков'!Область_печати</vt:lpstr>
      <vt:lpstr>'Плановые показатели'!Область_печати</vt:lpstr>
    </vt:vector>
  </TitlesOfParts>
  <Company>REK DCT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Шуляк Сергей Юрьевич</dc:creator>
  <cp:lastModifiedBy>Кузько Александр Александрович</cp:lastModifiedBy>
  <cp:lastPrinted>2017-08-24T08:27:03Z</cp:lastPrinted>
  <dcterms:created xsi:type="dcterms:W3CDTF">2016-03-25T13:32:44Z</dcterms:created>
  <dcterms:modified xsi:type="dcterms:W3CDTF">2017-12-08T09:50:48Z</dcterms:modified>
</cp:coreProperties>
</file>