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Пустовит\на сайт\"/>
    </mc:Choice>
  </mc:AlternateContent>
  <bookViews>
    <workbookView xWindow="0" yWindow="0" windowWidth="28800" windowHeight="12435" tabRatio="946" firstSheet="1" activeTab="7"/>
  </bookViews>
  <sheets>
    <sheet name="Контроль исполнения финплана" sheetId="9" r:id="rId1"/>
    <sheet name="Контроль соответствия мероприят" sheetId="7" r:id="rId2"/>
    <sheet name="Контроль соответствия инсточник" sheetId="8" r:id="rId3"/>
    <sheet name="Подтверждающие документы" sheetId="12" r:id="rId4"/>
    <sheet name="Закупочная деятельность" sheetId="1" r:id="rId5"/>
    <sheet name="Контроль сроков" sheetId="6" r:id="rId6"/>
    <sheet name="Плановые показатели" sheetId="5" r:id="rId7"/>
    <sheet name="Контроль использ платы за ТП" sheetId="13" r:id="rId8"/>
    <sheet name="Перечень подключаемых абонентов" sheetId="11" r:id="rId9"/>
  </sheets>
  <externalReferences>
    <externalReference r:id="rId10"/>
  </externalReferences>
  <calcPr calcId="152511"/>
</workbook>
</file>

<file path=xl/calcChain.xml><?xml version="1.0" encoding="utf-8"?>
<calcChain xmlns="http://schemas.openxmlformats.org/spreadsheetml/2006/main">
  <c r="C127" i="11" l="1"/>
  <c r="K383" i="13"/>
  <c r="M383" i="13"/>
  <c r="P249" i="13"/>
  <c r="P248" i="13"/>
  <c r="P247" i="13"/>
  <c r="P246" i="13"/>
  <c r="P245" i="13"/>
  <c r="P244" i="13"/>
  <c r="P243" i="13"/>
  <c r="P242" i="13"/>
  <c r="P241" i="13"/>
  <c r="P240" i="13"/>
  <c r="P239" i="13"/>
  <c r="P238" i="13"/>
  <c r="P237" i="13"/>
  <c r="P236" i="13"/>
  <c r="P235" i="13"/>
  <c r="P234" i="13"/>
  <c r="P233" i="13"/>
  <c r="P232" i="13"/>
  <c r="P231" i="13"/>
  <c r="P230" i="13"/>
  <c r="P229" i="13"/>
  <c r="P228" i="13"/>
  <c r="P227" i="13"/>
  <c r="P226" i="13"/>
  <c r="P225" i="13"/>
  <c r="P224" i="13"/>
  <c r="P223" i="13"/>
  <c r="P222" i="13"/>
  <c r="P221" i="13"/>
  <c r="P220" i="13"/>
  <c r="P219" i="13"/>
  <c r="P218" i="13"/>
  <c r="P217" i="13"/>
  <c r="P216" i="13"/>
  <c r="P215" i="13"/>
  <c r="P214" i="13"/>
  <c r="P213" i="13"/>
  <c r="P212" i="13"/>
  <c r="P211" i="13"/>
  <c r="P210" i="13"/>
  <c r="P209" i="13"/>
  <c r="P208" i="13"/>
  <c r="P207" i="13"/>
  <c r="P206" i="13"/>
  <c r="P205" i="13"/>
  <c r="P204" i="13"/>
  <c r="P203" i="13"/>
  <c r="P202" i="13"/>
  <c r="P201" i="13"/>
  <c r="P200" i="13"/>
  <c r="P199" i="13"/>
  <c r="P198" i="13"/>
  <c r="P197" i="13"/>
  <c r="P196" i="13"/>
  <c r="P195" i="13"/>
  <c r="P194" i="13"/>
  <c r="P193" i="13"/>
  <c r="P192" i="13"/>
  <c r="P191" i="13"/>
  <c r="P190" i="13"/>
  <c r="P189" i="13"/>
  <c r="P188" i="13"/>
  <c r="P187" i="13"/>
  <c r="P186" i="13"/>
  <c r="P185" i="13"/>
  <c r="P184" i="13"/>
  <c r="P183" i="13"/>
  <c r="P182" i="13"/>
  <c r="P181" i="13"/>
  <c r="P180" i="13"/>
  <c r="P179" i="13"/>
  <c r="P178" i="13"/>
  <c r="P177" i="13"/>
  <c r="P176" i="13"/>
  <c r="P175" i="13"/>
  <c r="P174" i="13"/>
  <c r="P173" i="13"/>
  <c r="P172" i="13"/>
  <c r="P171" i="13"/>
  <c r="P170" i="13"/>
  <c r="P169" i="13"/>
  <c r="P168" i="13"/>
  <c r="P167" i="13"/>
  <c r="P166" i="13"/>
  <c r="P165" i="13"/>
  <c r="P164" i="13"/>
  <c r="P163" i="13"/>
  <c r="P162" i="13"/>
  <c r="P161" i="13"/>
  <c r="P160" i="13"/>
  <c r="P159" i="13"/>
  <c r="P158" i="13"/>
  <c r="P157" i="13"/>
  <c r="P156" i="13"/>
  <c r="P155" i="13"/>
  <c r="P154" i="13"/>
  <c r="P153" i="13"/>
  <c r="P152" i="13"/>
  <c r="P151" i="13"/>
  <c r="P150" i="13"/>
  <c r="P149" i="13"/>
  <c r="P148" i="13"/>
  <c r="P147" i="13"/>
  <c r="P146" i="13"/>
  <c r="P145" i="13"/>
  <c r="P144" i="13"/>
  <c r="P143" i="13"/>
  <c r="P142" i="13"/>
  <c r="P141" i="13"/>
  <c r="P140" i="13"/>
  <c r="P139" i="13"/>
  <c r="P138" i="13"/>
  <c r="P137" i="13"/>
  <c r="P136" i="13"/>
  <c r="P135" i="13"/>
  <c r="P134" i="13"/>
  <c r="P133" i="13"/>
  <c r="P132" i="13"/>
  <c r="P131" i="13"/>
  <c r="P130" i="13"/>
  <c r="P129" i="13"/>
  <c r="P128" i="13"/>
  <c r="P127" i="13"/>
  <c r="P126" i="13"/>
  <c r="P125" i="13"/>
  <c r="P124" i="13"/>
  <c r="P123" i="13"/>
  <c r="P122" i="13"/>
  <c r="P121" i="13"/>
  <c r="P120" i="13"/>
  <c r="P119" i="13"/>
  <c r="P118" i="13"/>
  <c r="P117" i="13"/>
  <c r="P116" i="13"/>
  <c r="P115" i="13"/>
  <c r="P114" i="13"/>
  <c r="P113" i="13"/>
  <c r="P112" i="13"/>
  <c r="P111" i="13"/>
  <c r="P110" i="13"/>
  <c r="P109" i="13"/>
  <c r="P108" i="13"/>
  <c r="P107" i="13"/>
  <c r="P106" i="13"/>
  <c r="P105" i="13"/>
  <c r="P104" i="13"/>
  <c r="P103" i="13"/>
  <c r="P102" i="13"/>
  <c r="P101" i="13"/>
  <c r="P100" i="13"/>
  <c r="P99" i="13"/>
  <c r="P98" i="13"/>
  <c r="P97" i="13"/>
  <c r="P96" i="13"/>
  <c r="P95" i="13"/>
  <c r="P94" i="13"/>
  <c r="P93" i="13"/>
  <c r="P92" i="13"/>
  <c r="P91" i="13"/>
  <c r="P90" i="13"/>
  <c r="P89" i="13"/>
  <c r="P88" i="13"/>
  <c r="P87" i="13"/>
  <c r="P86" i="13"/>
  <c r="P85" i="13"/>
  <c r="P84" i="13"/>
  <c r="P83" i="13"/>
  <c r="P82" i="13"/>
  <c r="P81" i="13"/>
  <c r="P80" i="13"/>
  <c r="P79" i="13"/>
  <c r="P78" i="13"/>
  <c r="P77" i="13"/>
  <c r="P76" i="13"/>
  <c r="P75" i="13"/>
  <c r="P74" i="13"/>
  <c r="P73" i="13"/>
  <c r="P72" i="13"/>
  <c r="P71" i="13"/>
  <c r="P70" i="13"/>
  <c r="P69" i="13"/>
  <c r="P68" i="13"/>
  <c r="P67" i="13"/>
  <c r="P66" i="13"/>
  <c r="P65" i="13"/>
  <c r="P64" i="13"/>
  <c r="P63" i="13"/>
  <c r="P62" i="13"/>
  <c r="P61" i="13"/>
  <c r="P60" i="13"/>
  <c r="P59" i="13"/>
  <c r="P58" i="13"/>
  <c r="P57" i="13"/>
  <c r="P56" i="13"/>
  <c r="P55" i="13"/>
  <c r="P54" i="13"/>
  <c r="P53" i="13"/>
  <c r="P52" i="13"/>
  <c r="P51" i="13"/>
  <c r="P50" i="13"/>
  <c r="Q50" i="13" s="1"/>
  <c r="P49" i="13"/>
  <c r="P48" i="13"/>
  <c r="P47" i="13"/>
  <c r="P46" i="13"/>
  <c r="P45" i="13"/>
  <c r="P44" i="13"/>
  <c r="P43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9" i="13"/>
  <c r="P8" i="13"/>
  <c r="P7" i="13"/>
  <c r="V24" i="7" l="1"/>
  <c r="I46" i="9" s="1"/>
  <c r="I47" i="9" s="1"/>
  <c r="M49" i="9"/>
  <c r="K49" i="9"/>
  <c r="I49" i="9"/>
  <c r="G49" i="9"/>
  <c r="E49" i="9"/>
  <c r="F49" i="9"/>
  <c r="H49" i="9"/>
  <c r="J49" i="9"/>
  <c r="L49" i="9"/>
  <c r="D49" i="9"/>
  <c r="L47" i="9"/>
  <c r="J47" i="9"/>
  <c r="H47" i="9"/>
  <c r="F47" i="9"/>
  <c r="D47" i="9"/>
  <c r="I45" i="9"/>
  <c r="G45" i="9"/>
  <c r="L45" i="9"/>
  <c r="J45" i="9"/>
  <c r="H45" i="9"/>
  <c r="F45" i="9"/>
  <c r="D45" i="9"/>
  <c r="P25" i="7"/>
  <c r="P22" i="7" l="1"/>
  <c r="P21" i="7"/>
  <c r="D93" i="11" l="1"/>
  <c r="D82" i="11"/>
  <c r="D74" i="11"/>
  <c r="D61" i="11"/>
  <c r="D36" i="11"/>
  <c r="D94" i="11" l="1"/>
  <c r="Y38" i="7"/>
  <c r="W38" i="7"/>
  <c r="V38" i="7"/>
  <c r="U38" i="7"/>
  <c r="T38" i="7"/>
  <c r="S38" i="7"/>
  <c r="R38" i="7"/>
  <c r="Q38" i="7"/>
  <c r="P37" i="7"/>
  <c r="Z24" i="7" l="1"/>
  <c r="Y24" i="7"/>
  <c r="L46" i="9" s="1"/>
  <c r="X24" i="7"/>
  <c r="W24" i="7"/>
  <c r="J46" i="9" s="1"/>
  <c r="U24" i="7"/>
  <c r="H46" i="9" s="1"/>
  <c r="T24" i="7"/>
  <c r="G46" i="9" s="1"/>
  <c r="G47" i="9" s="1"/>
  <c r="S24" i="7"/>
  <c r="F46" i="9" s="1"/>
  <c r="R24" i="7"/>
  <c r="Q24" i="7"/>
  <c r="D46" i="9" s="1"/>
  <c r="P23" i="7"/>
  <c r="R25" i="7" l="1"/>
  <c r="E45" i="9" s="1"/>
  <c r="E46" i="9"/>
  <c r="E47" i="9" s="1"/>
  <c r="X25" i="7"/>
  <c r="K45" i="9" s="1"/>
  <c r="K46" i="9"/>
  <c r="K47" i="9" s="1"/>
  <c r="Z25" i="7"/>
  <c r="M45" i="9" s="1"/>
  <c r="M46" i="9"/>
  <c r="M47" i="9" s="1"/>
  <c r="P20" i="7"/>
  <c r="P12" i="7"/>
  <c r="X36" i="9" l="1"/>
  <c r="X35" i="9"/>
  <c r="X34" i="9"/>
  <c r="X33" i="9"/>
  <c r="X32" i="9"/>
  <c r="X31" i="9"/>
  <c r="X30" i="9"/>
  <c r="X29" i="9"/>
  <c r="X28" i="9"/>
  <c r="X27" i="9"/>
  <c r="X26" i="9"/>
  <c r="W36" i="9"/>
  <c r="W35" i="9"/>
  <c r="W34" i="9"/>
  <c r="W33" i="9"/>
  <c r="W32" i="9"/>
  <c r="W31" i="9"/>
  <c r="W30" i="9"/>
  <c r="W29" i="9"/>
  <c r="W28" i="9"/>
  <c r="W27" i="9"/>
  <c r="W26" i="9"/>
  <c r="V36" i="9"/>
  <c r="V35" i="9"/>
  <c r="V34" i="9"/>
  <c r="V33" i="9"/>
  <c r="V32" i="9"/>
  <c r="V31" i="9"/>
  <c r="V30" i="9"/>
  <c r="V29" i="9"/>
  <c r="V28" i="9"/>
  <c r="V27" i="9"/>
  <c r="V26" i="9"/>
  <c r="U36" i="9"/>
  <c r="U35" i="9"/>
  <c r="U34" i="9"/>
  <c r="U33" i="9"/>
  <c r="U32" i="9"/>
  <c r="U31" i="9"/>
  <c r="U30" i="9"/>
  <c r="U29" i="9"/>
  <c r="U28" i="9"/>
  <c r="U27" i="9"/>
  <c r="U26" i="9"/>
  <c r="W7" i="9"/>
  <c r="W8" i="9"/>
  <c r="W9" i="9"/>
  <c r="W10" i="9"/>
  <c r="W11" i="9"/>
  <c r="W12" i="9"/>
  <c r="W13" i="9"/>
  <c r="W14" i="9"/>
  <c r="W15" i="9"/>
  <c r="W16" i="9"/>
  <c r="W17" i="9"/>
  <c r="W18" i="9"/>
  <c r="W19" i="9"/>
  <c r="V7" i="9"/>
  <c r="V8" i="9"/>
  <c r="V9" i="9"/>
  <c r="V10" i="9"/>
  <c r="V11" i="9"/>
  <c r="V12" i="9"/>
  <c r="V13" i="9"/>
  <c r="V14" i="9"/>
  <c r="V15" i="9"/>
  <c r="V16" i="9"/>
  <c r="V17" i="9"/>
  <c r="V18" i="9"/>
  <c r="V19" i="9"/>
  <c r="V20" i="9"/>
  <c r="U7" i="9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X7" i="9"/>
  <c r="X8" i="9"/>
  <c r="X9" i="9"/>
  <c r="X10" i="9"/>
  <c r="X11" i="9"/>
  <c r="X12" i="9"/>
  <c r="X13" i="9"/>
  <c r="X14" i="9"/>
  <c r="X15" i="9"/>
  <c r="X16" i="9"/>
  <c r="X17" i="9"/>
  <c r="X18" i="9"/>
  <c r="X19" i="9"/>
  <c r="X20" i="9"/>
  <c r="W20" i="9"/>
  <c r="S39" i="7" l="1"/>
  <c r="F44" i="9" s="1"/>
  <c r="U39" i="7"/>
  <c r="H44" i="9" s="1"/>
  <c r="Y39" i="7"/>
  <c r="L44" i="9" s="1"/>
  <c r="P38" i="7"/>
  <c r="W39" i="7"/>
  <c r="J44" i="9" s="1"/>
  <c r="D13" i="11"/>
  <c r="G93" i="11" l="1"/>
  <c r="F93" i="11"/>
  <c r="G82" i="11"/>
  <c r="F82" i="11"/>
  <c r="G74" i="11"/>
  <c r="F74" i="11"/>
  <c r="G61" i="11"/>
  <c r="F61" i="11"/>
  <c r="G36" i="11"/>
  <c r="F36" i="11"/>
  <c r="G13" i="11"/>
  <c r="F13" i="11"/>
  <c r="F115" i="11"/>
  <c r="G115" i="11"/>
  <c r="G108" i="11"/>
  <c r="F108" i="11"/>
  <c r="F104" i="11"/>
  <c r="G104" i="11"/>
  <c r="G94" i="11" l="1"/>
  <c r="F94" i="11"/>
  <c r="G116" i="11"/>
  <c r="F116" i="11"/>
  <c r="M15" i="5"/>
  <c r="L15" i="5"/>
  <c r="K15" i="5"/>
  <c r="J15" i="5"/>
  <c r="M18" i="5"/>
  <c r="L18" i="5"/>
  <c r="K18" i="5"/>
  <c r="J18" i="5"/>
  <c r="M9" i="5"/>
  <c r="L9" i="5"/>
  <c r="K9" i="5"/>
  <c r="J9" i="5"/>
  <c r="J12" i="5"/>
  <c r="K12" i="5"/>
  <c r="L12" i="5"/>
  <c r="M12" i="5"/>
  <c r="Z38" i="7" l="1"/>
  <c r="Z39" i="7" s="1"/>
  <c r="X38" i="7"/>
  <c r="X39" i="7" s="1"/>
  <c r="V39" i="7"/>
  <c r="T39" i="7"/>
  <c r="R39" i="7"/>
  <c r="T26" i="9" l="1"/>
  <c r="T29" i="9"/>
  <c r="T28" i="9"/>
  <c r="T16" i="9"/>
  <c r="T15" i="9"/>
  <c r="T11" i="9"/>
  <c r="T12" i="9" s="1"/>
  <c r="T13" i="9" s="1"/>
  <c r="T7" i="9"/>
  <c r="T6" i="9" s="1"/>
  <c r="T14" i="9" l="1"/>
  <c r="T20" i="9"/>
  <c r="T31" i="9"/>
  <c r="T27" i="9"/>
  <c r="T25" i="9" s="1"/>
  <c r="T36" i="9"/>
  <c r="Q39" i="7"/>
  <c r="D44" i="9" s="1"/>
  <c r="T32" i="9" l="1"/>
  <c r="T35" i="9"/>
  <c r="P24" i="7"/>
  <c r="T33" i="9" l="1"/>
  <c r="P39" i="7"/>
  <c r="T34" i="9" l="1"/>
</calcChain>
</file>

<file path=xl/sharedStrings.xml><?xml version="1.0" encoding="utf-8"?>
<sst xmlns="http://schemas.openxmlformats.org/spreadsheetml/2006/main" count="2693" uniqueCount="1176">
  <si>
    <t>Наличие в Плане закупки (да/нет)</t>
  </si>
  <si>
    <t>Основание неразмещения в единой информационной системе сведений о закупке товаров, работ, услуг
(с указанием соответствующего пункта из Положения о закупках)</t>
  </si>
  <si>
    <t>Номер закупки</t>
  </si>
  <si>
    <t xml:space="preserve">Ссылка на размещение информации о закупке в единой информационной системе
</t>
  </si>
  <si>
    <t>Наименование мероприятия инвестиционной программы</t>
  </si>
  <si>
    <t>Способ закупки</t>
  </si>
  <si>
    <t xml:space="preserve">Планируемая дата или период размещения извещения о закупке (месяц, год)
</t>
  </si>
  <si>
    <t>Фактическая дата или период размещения извещения о закупке (месяц, год)</t>
  </si>
  <si>
    <t>№ п/п</t>
  </si>
  <si>
    <t>Реквизиты проектной документации</t>
  </si>
  <si>
    <t>Шифр проекта</t>
  </si>
  <si>
    <t>Дата и № акта сдачи приемки ПИР</t>
  </si>
  <si>
    <t>Наличие проектной документации, да\нет</t>
  </si>
  <si>
    <t>Наличие акта ввода в эксплуатацию объекта, да/нет</t>
  </si>
  <si>
    <t xml:space="preserve">Дата и № акта </t>
  </si>
  <si>
    <t>Реквизиты акта ввода в эксплуатацию</t>
  </si>
  <si>
    <t>дата и № договора подряда</t>
  </si>
  <si>
    <t>Наименование подрядной организации</t>
  </si>
  <si>
    <t>Срок выполнения работ по договору</t>
  </si>
  <si>
    <t>дата и номер КС-3, КС-2, актов выполненных работ</t>
  </si>
  <si>
    <t>Стоимость по акту сдачи приемки ПИР</t>
  </si>
  <si>
    <t>Стоимость работ по КС-3, КС-2, актам выполненных работ</t>
  </si>
  <si>
    <t>Примечания</t>
  </si>
  <si>
    <t>Реквизыты договора подряда и первичных учетных документов о выполнении работ</t>
  </si>
  <si>
    <t>Наименование проектной организации, дата, номер договора</t>
  </si>
  <si>
    <t>2016 год</t>
  </si>
  <si>
    <t>план</t>
  </si>
  <si>
    <t>факт</t>
  </si>
  <si>
    <t>2017 год</t>
  </si>
  <si>
    <t>2018 год</t>
  </si>
  <si>
    <t>Наименование показателя</t>
  </si>
  <si>
    <t>Ед. изм.</t>
  </si>
  <si>
    <t>в т.ч. по годам реализации</t>
  </si>
  <si>
    <t>%</t>
  </si>
  <si>
    <t>Плановые значения показателей</t>
  </si>
  <si>
    <t>Фактические значения показателей</t>
  </si>
  <si>
    <t>Контроль за соблюдением сроков выполнения мероприятий инвестиционной программы</t>
  </si>
  <si>
    <t>Наименование мероприятия</t>
  </si>
  <si>
    <t xml:space="preserve">Контроль за соответствием источников финансирования фактически выполненных мероприятий инвестиционной программы финансовому плану </t>
  </si>
  <si>
    <t>Расходы на реализацию мероприятий, тыс. руб. (без НДС)</t>
  </si>
  <si>
    <t>Наименование источника финансирования мероприятий</t>
  </si>
  <si>
    <t>Контроль исполнения финансового плана</t>
  </si>
  <si>
    <t>Дата, номер заявки</t>
  </si>
  <si>
    <t>Местонахождение подключаемого объекта</t>
  </si>
  <si>
    <t>Дата, номер договора</t>
  </si>
  <si>
    <t>Мероприятия по подключению</t>
  </si>
  <si>
    <t>Относятся к соответствующему мероприятию инвестиционной программы (указать наименование)</t>
  </si>
  <si>
    <t>Перечень мероприятий</t>
  </si>
  <si>
    <t xml:space="preserve">Договор о подключении (технологическом присоединении) </t>
  </si>
  <si>
    <t>Местоположение точек подключения</t>
  </si>
  <si>
    <t>Исполнение договора о подключении</t>
  </si>
  <si>
    <t>Реквизиты акта о подключении</t>
  </si>
  <si>
    <t>Задолженность заявителя по договору о подключении на отчетную дату, тыс. руб. (без НДС)</t>
  </si>
  <si>
    <t>Приложение 1</t>
  </si>
  <si>
    <t>Приложение 2</t>
  </si>
  <si>
    <t>Приложение 3</t>
  </si>
  <si>
    <t>Приложение 5</t>
  </si>
  <si>
    <t>Контроль обоснованности произведенных расходов</t>
  </si>
  <si>
    <t>Приложение 6</t>
  </si>
  <si>
    <t>Приложение 9</t>
  </si>
  <si>
    <t>Составляющие расходов</t>
  </si>
  <si>
    <t>приобретение материалов и оборудования</t>
  </si>
  <si>
    <t>строительно-монтажные работы, пусконаладочные работы</t>
  </si>
  <si>
    <t>подготовка проектной документации</t>
  </si>
  <si>
    <t>иные расходы (указать)</t>
  </si>
  <si>
    <t xml:space="preserve">уточнение стоимости по результатам утвержденной проектно-сметной документации
</t>
  </si>
  <si>
    <t>уточнения стоимости по результатам конкурсов, заключенных договоров (закупочных процедур)</t>
  </si>
  <si>
    <t>Прочие (указать конкретно)</t>
  </si>
  <si>
    <t>Отклонения</t>
  </si>
  <si>
    <t>Пояснения в случае наличия отклонений от плана</t>
  </si>
  <si>
    <t>2015 год</t>
  </si>
  <si>
    <t>2019 год</t>
  </si>
  <si>
    <t>Наименование мероприятия, адрес объекта</t>
  </si>
  <si>
    <t>№</t>
  </si>
  <si>
    <t>Единица измерения</t>
  </si>
  <si>
    <t>Объемные показатели: протяженность, площадь, объем, мощность и т.д.</t>
  </si>
  <si>
    <t>Реализация мероприятий по годам, нат. ед.</t>
  </si>
  <si>
    <t>Финансовые потребности всего, тыс. руб.</t>
  </si>
  <si>
    <t>Реализация мероприятий по годам, тыс. руб. (без НДС)</t>
  </si>
  <si>
    <t>1.1.</t>
  </si>
  <si>
    <t>м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</si>
  <si>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</si>
  <si>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</si>
  <si>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</si>
  <si>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</si>
  <si>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</si>
  <si>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</si>
  <si>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</si>
  <si>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</si>
  <si>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</si>
  <si>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</si>
  <si>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шт.</t>
  </si>
  <si>
    <t>-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</si>
  <si>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</si>
  <si>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</si>
  <si>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</si>
  <si>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</si>
  <si>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</si>
  <si>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</si>
  <si>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</si>
  <si>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</si>
  <si>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</si>
  <si>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</si>
  <si>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3.</t>
  </si>
  <si>
    <t>План</t>
  </si>
  <si>
    <t>Факт</t>
  </si>
  <si>
    <t>Наименование</t>
  </si>
  <si>
    <t>Ед.измер.</t>
  </si>
  <si>
    <t>ИНВЕСТИЦИОННЫЙ ПРОЕКТ № 1</t>
  </si>
  <si>
    <t>За период 2015-2019 гг., тыс. руб.</t>
  </si>
  <si>
    <t>Всего, тыс. руб.</t>
  </si>
  <si>
    <t>2020 год</t>
  </si>
  <si>
    <t>2021 год</t>
  </si>
  <si>
    <t>2022 год</t>
  </si>
  <si>
    <t>тыс. руб.</t>
  </si>
  <si>
    <t>Привлеченный для целей реализации инвестиционной программы кредит</t>
  </si>
  <si>
    <t>Чистый денежный поток</t>
  </si>
  <si>
    <t>РИСКИ: Потребность в кредитных средствах в целях покрытия кассового разрыва</t>
  </si>
  <si>
    <t>Расходы на оплату кредита, привлеченного на покрытие кассовых разрывов</t>
  </si>
  <si>
    <t>Возврат суммы кредита</t>
  </si>
  <si>
    <t>Уплата процентов по кредиту</t>
  </si>
  <si>
    <t>ИТОГО расходов с учетом рисков но без учета налога на прибыль</t>
  </si>
  <si>
    <t>ИНВЕСТИЦИОННЫЙ ПРОЕКТ № 2</t>
  </si>
  <si>
    <t>Доходы от установленного тарифа на подключение, тыс. руб.</t>
  </si>
  <si>
    <t>Источники финансирования</t>
  </si>
  <si>
    <t>Расходы на реализацию инвестиционной программы по годам реализации (тыс. руб., без НДС)</t>
  </si>
  <si>
    <t>Собственные средства</t>
  </si>
  <si>
    <t xml:space="preserve"> 1.1</t>
  </si>
  <si>
    <t>амортизационные отчисления</t>
  </si>
  <si>
    <t xml:space="preserve"> 1.2</t>
  </si>
  <si>
    <t>прибыль, направленная на инвестиции</t>
  </si>
  <si>
    <t xml:space="preserve"> 1.3</t>
  </si>
  <si>
    <t>средства, полученные за счет платы за подключение</t>
  </si>
  <si>
    <t xml:space="preserve"> 1.4</t>
  </si>
  <si>
    <t>прочие собственные средства, в т.ч. средства от эмиссии ценных бумаг</t>
  </si>
  <si>
    <t>Привлеченные средства</t>
  </si>
  <si>
    <t xml:space="preserve"> 2.1</t>
  </si>
  <si>
    <t>кредиты</t>
  </si>
  <si>
    <t>справочно: проценты по кредиту</t>
  </si>
  <si>
    <t xml:space="preserve"> 2.2</t>
  </si>
  <si>
    <t>займы организаций</t>
  </si>
  <si>
    <t xml:space="preserve"> 2.3</t>
  </si>
  <si>
    <t>прочие привлеченные средства</t>
  </si>
  <si>
    <t>Бюджетное финансирование</t>
  </si>
  <si>
    <t>Прочие источники финансирования, в т.ч. лизинг</t>
  </si>
  <si>
    <t>ИТОГО по программе</t>
  </si>
  <si>
    <t>Наименование мероприятия/адрес объекта</t>
  </si>
  <si>
    <t>1 квартал 2019</t>
  </si>
  <si>
    <t>2 квартал 2019</t>
  </si>
  <si>
    <t>1 квартал 2018</t>
  </si>
  <si>
    <t>2 квартал 2018</t>
  </si>
  <si>
    <t>1 квартал 2015</t>
  </si>
  <si>
    <t>2 квартал 2015</t>
  </si>
  <si>
    <t>1 квартал 2016</t>
  </si>
  <si>
    <t>2 квартал 2017</t>
  </si>
  <si>
    <t>1 квартал 2017</t>
  </si>
  <si>
    <t>3 квартал 2018</t>
  </si>
  <si>
    <t>3 квартал 2017</t>
  </si>
  <si>
    <t>3 квартал 2016</t>
  </si>
  <si>
    <t>3 квартал 2015</t>
  </si>
  <si>
    <t>3 квартал 2019</t>
  </si>
  <si>
    <t>Источник финансирования</t>
  </si>
  <si>
    <t>Характеристика мероприятия, объемные показатели, адрес, единицы измерения</t>
  </si>
  <si>
    <t>Плановый период начала реализации мероприятия</t>
  </si>
  <si>
    <t>Плановый период окончания реализации мероприятия, ввод в эксплуатацию</t>
  </si>
  <si>
    <t>Фактический период начала реализации мероприятия</t>
  </si>
  <si>
    <t>Фактический период окончания реализации мероприятия, ввод в эксплуатацию</t>
  </si>
  <si>
    <t xml:space="preserve">Исполнитель </t>
  </si>
  <si>
    <r>
      <t>кВт*ч/м</t>
    </r>
    <r>
      <rPr>
        <vertAlign val="superscript"/>
        <sz val="10"/>
        <color theme="1"/>
        <rFont val="Times New Roman"/>
        <family val="1"/>
        <charset val="204"/>
      </rPr>
      <t>3</t>
    </r>
  </si>
  <si>
    <t>ед./км.</t>
  </si>
  <si>
    <t>Протяженность сети, п.м</t>
  </si>
  <si>
    <t>Подключаемая нагрузка, м3/час</t>
  </si>
  <si>
    <t>Общий размер платы за подключение, тыс. руб. (без НДС)</t>
  </si>
  <si>
    <t>Ставка тарифа за протяженность сети, тыс. руб./п.м (без НДС)</t>
  </si>
  <si>
    <t>Ставка тарифа за подключаемую (технологически присоединяемую) нагрузку, руб./м3/час (без НДС)</t>
  </si>
  <si>
    <t>в том числе, просроченная задолженность заявителя по договору о подключении на отчетную дату, тыс. руб. (без НДС)</t>
  </si>
  <si>
    <t>Итого за период</t>
  </si>
  <si>
    <t>Размер фактической оплаты заявителем платы за подключение в течение отчетного периода, тыс. руб. (без НДС)</t>
  </si>
  <si>
    <t>ед.</t>
  </si>
  <si>
    <t>км.</t>
  </si>
  <si>
    <t>4.2.</t>
  </si>
  <si>
    <t>4.1.</t>
  </si>
  <si>
    <t>3.1.</t>
  </si>
  <si>
    <t>3.2.</t>
  </si>
  <si>
    <t>тыс. кВт*ч</t>
  </si>
  <si>
    <r>
      <t>тыс. м</t>
    </r>
    <r>
      <rPr>
        <vertAlign val="superscript"/>
        <sz val="10"/>
        <color theme="1"/>
        <rFont val="Times New Roman"/>
        <family val="1"/>
        <charset val="204"/>
      </rPr>
      <t>3</t>
    </r>
  </si>
  <si>
    <t>Общее количество электрической энергии</t>
  </si>
  <si>
    <t>Год</t>
  </si>
  <si>
    <t>Объект подключения</t>
  </si>
  <si>
    <t>2015 - 2019 годы</t>
  </si>
  <si>
    <t>Частные абоненты</t>
  </si>
  <si>
    <t>ВСЕГО ЗА 5 ЛЕТ</t>
  </si>
  <si>
    <t>4</t>
  </si>
  <si>
    <t>Строительство 9-этажного 101-квартирного жилого дома по ул. Судоремонтников, 64 - 66</t>
  </si>
  <si>
    <t>Строительство многоквартирного жилого дома блокированного типа по ул. Киевская, 123г</t>
  </si>
  <si>
    <t>Земельный участок для строительства блокированного жилого дома по пер. Железнодорожный, 3</t>
  </si>
  <si>
    <t>Заказчик: МБУ Комитет земельных отношений МО Туапсинский район ТУ МП 12-87 от 28.11.2012</t>
  </si>
  <si>
    <t>Строительство 5-этажного 45-квартирного жилого дома по ул. Московских строителей, 3</t>
  </si>
  <si>
    <t>Заказчик: ЖСК "Строитель" ТУ П 10-14 от 12.05.2010</t>
  </si>
  <si>
    <t>ИТОГО на 2015 год:</t>
  </si>
  <si>
    <t>Строительство трехэтажного жилого дома (4 квартиры) по ул. Зенитная, 29</t>
  </si>
  <si>
    <t>Заказчик: ООО "ТД "Гермес" ТУ МП 12-24 от 11.04.2012</t>
  </si>
  <si>
    <t>Строительство многоквартирного жилого дома по ул. 8 Марта, 4</t>
  </si>
  <si>
    <t>Строительство многоквартирного жилого дома блокированного типа (10 квартир) по ул. Калараша</t>
  </si>
  <si>
    <t>Заказчик: Управление архитектуры и градостроительства ТГП - Сучков А.А. ТУ МП 12-11 от 29.02.2012</t>
  </si>
  <si>
    <t>Строительство 2 многоквартирных жилых домов по ул. Калараша</t>
  </si>
  <si>
    <t>Строительство многоквартирного ж/д со встроенно-пристроенными помещениями административно-делового, социально-бытового, торгового назначения по ул. М. Жукова, 17/8</t>
  </si>
  <si>
    <t>100-квартирный жилой дом ул. Судоремонтников</t>
  </si>
  <si>
    <t>Заказчик: Управление архитектуры и градостроительства ТГП - ЖСК "Надежда" ТУ N П 11-21 от 10.08.2011</t>
  </si>
  <si>
    <t>Многоквартирные жилые дома блокированного типа, квартал жилой застройки, Первая Каменная, уч. N 7 по ул. Кириченко</t>
  </si>
  <si>
    <t>Заказчик: МБУ Комитет земельных отношений МО Туапсинский район ТУ N МП 13-23 от 10.04.2013</t>
  </si>
  <si>
    <t>Строительство жилого дома блокированного типа (Блок N 1) по ул. Звездная, 25-Б</t>
  </si>
  <si>
    <t>Заказчик: Управление имущественных отношений администрация МО Туапсинский район - ГСК N 30 ТУ N 3534 от 19.03.2009</t>
  </si>
  <si>
    <t>Строительство жилого дома блокированного типа (Блок N 2) по ул. Звездная, 25-Б</t>
  </si>
  <si>
    <t>Заказчик: Управление имущественных отношений администрация МО Туапсинский район - ГСК N 30 ТУ N 3533 от 19.03.2009</t>
  </si>
  <si>
    <t>Строительство жилого дома блокированного типа (Блок N 3) по ул. Звездная, 25-Б</t>
  </si>
  <si>
    <t>Десятиэтажный каркасно-монолитный жилой дом, ул. Б. Хмельницкого, 87 - 101</t>
  </si>
  <si>
    <t>Заказчик: Управление архитектуры и градостроительства ТГП - ЗАО "Желдорипотека" ТУ N 07-74 от 29.02.2008</t>
  </si>
  <si>
    <t>Два 99-квартирных жилых дома и три 12-этажных 60-квартирных жилых дома по ул. Кириченко</t>
  </si>
  <si>
    <t>Заказчик: ОАО "Спецфундаментстрой" Т.У. N 09-37 от 05.08.09</t>
  </si>
  <si>
    <t>ИТОГО на 2016 год:</t>
  </si>
  <si>
    <t>Два 54 квартирных жилых дома по ул. Калараша</t>
  </si>
  <si>
    <t>Заказчик: ООО "Аврора" ТУ N 09-13 от 11.03.2009</t>
  </si>
  <si>
    <t>Строительство жилого дома с многофункциональным центром по ул. Полетаева</t>
  </si>
  <si>
    <t>Заказчик: МКУ "Национальные проекты, инвестиции Туапсинского района" ТУ П13-05 от 13.02.2013</t>
  </si>
  <si>
    <t>Строительство многоквартирных жилых домов блокированного типа по пер. Светлый, 9г</t>
  </si>
  <si>
    <t>Строительство жилого дома блокированного типа по ул. Звездная, 25-Б Секция А, блоки N 1 - 5. Секция Б, блоки N 6 - 12</t>
  </si>
  <si>
    <t>Заказчик: ГСК N 30</t>
  </si>
  <si>
    <t>ИТОГО на 2017 год:</t>
  </si>
  <si>
    <t>Проектирование и строительство коттеджей на территории туристической базы "Туапсе" на г. Кадош</t>
  </si>
  <si>
    <t>Заказчик: Управление архитектуры и градостроительства - ОАО "Турбаза "Туапсе" ТУ N 09-56 от 11.11.2009</t>
  </si>
  <si>
    <t>Строительство многоквартирных жилых домов блокированного типа (10шт.) по ул. Звездная</t>
  </si>
  <si>
    <t>Заказчик: Отдел архитектуры и градостроительства ТГП - Джиоев С.Ф. ТУ N П 13-54 от 29.05.2013</t>
  </si>
  <si>
    <t>Заказчик: ООО "Дионис"</t>
  </si>
  <si>
    <t>Строительство 9-этажного 36-квартирного жилого дома по ул. Калинина, 5</t>
  </si>
  <si>
    <t>Заказчик: Управление архитектуры и градостроительства ТУ МП 06-57 от 28.08.2006</t>
  </si>
  <si>
    <t>Два 9-этажных 36-квартирных жилых дома по ул. Полетаева, 15 - 17</t>
  </si>
  <si>
    <t>Заказчик: Управление архитектуры и градостроительства ТУ 06-66 от 06.09.2006</t>
  </si>
  <si>
    <t>Строительство 35-квартирного жилого дома по ул. М. Жукова</t>
  </si>
  <si>
    <t>Заказчик: Управление архитектуры и градостроительства - ЖСК "Брандмейстер" ТУ МП 06-67 от 13.09.2006</t>
  </si>
  <si>
    <t>Два 10-этажных жилых дома (156 квартир) по ул. Кириченко</t>
  </si>
  <si>
    <t>Заказчик: ООО "ТД Гермес"</t>
  </si>
  <si>
    <t>ИТОГО на 2019 г.:</t>
  </si>
  <si>
    <t>ВСЕГО на 2015 - 2019 годы:</t>
  </si>
  <si>
    <t>Заказчик: МБУ Комитет земельных отношений МО Туапсинский район</t>
  </si>
  <si>
    <t>Заказчик: Управление архитектуры и градостроительства</t>
  </si>
  <si>
    <t>Строительство круглогодичного оздоровительного центра в районе городского пляжа по ул. Гагарина</t>
  </si>
  <si>
    <t>Заказчик: ООО "Спектр"</t>
  </si>
  <si>
    <t>ТУ N мп 13-18 от 27.03.2013</t>
  </si>
  <si>
    <t>Строительство жилого микрорайона в Северо-западном районе по ул. Калараша (Мостовая щель)</t>
  </si>
  <si>
    <t>ТУ П-13-03 от 12.02.2013</t>
  </si>
  <si>
    <t>Два 12-этажных 55-квартирных жилых дома по ул. К. Маркса, 73, 77</t>
  </si>
  <si>
    <t>ТУ 06-64 от 06.09.2006</t>
  </si>
  <si>
    <t>Строительство 3 очереди 1 кв. жилой застройки по ул. Портовиков</t>
  </si>
  <si>
    <t>Заказчик: ООО ИК "ВЭСТ-Стройзаказчик"</t>
  </si>
  <si>
    <t>ТУ N П 12-24 от 23.05.2012</t>
  </si>
  <si>
    <t>Приложение 7</t>
  </si>
  <si>
    <t>Планируемая подключаемая нагрузка, м3/час</t>
  </si>
  <si>
    <t>Фактически подключенная нагрузка, м3/час</t>
  </si>
  <si>
    <t>Реквизиты заключенного договора, дата, №</t>
  </si>
  <si>
    <t>В соответствии с заключенным договором о подключении</t>
  </si>
  <si>
    <t>Фактическая нагрузка, м3/час</t>
  </si>
  <si>
    <t>Таблица 1. Перечень подключаемых частных абонентов в период реализации инвестиционной программы в г. Туапсе</t>
  </si>
  <si>
    <t>Контроль за достижением плановых значений показателей инвестиционной программы МУП "ЖКХ города Туапсе", достижение которых предусмотрено в результате реализации соответствующих мероприятий инвестиционной программы в сфере водоотведения</t>
  </si>
  <si>
    <t>Удельный расход электрической энергии, потребляемой в технологическом процессе транспортировки сточных вод на единицу объема транспортируемых сточных вод</t>
  </si>
  <si>
    <t>Удельное количество аварий и засоров в расчете на протяженность канализационной сети в год</t>
  </si>
  <si>
    <t>Доля сточных вод, не подвергающихся очистке, в общем объеме сточных вод, сбрасываемых в централизованные общесплавные или бытовые системы водоотведения</t>
  </si>
  <si>
    <t>Доля проб сточных вод, не соответствующих установленным нормативам допустимых сбросов, лимитам на сбросы для централизованной общесплавной (бытовой) системы водоотведения</t>
  </si>
  <si>
    <t>Объем сточных вод, не подвергшихся очистке</t>
  </si>
  <si>
    <t>Общий объем сточных вод, сбрасываемых в централизованные общесплавные или бытовые системы водоотведения</t>
  </si>
  <si>
    <t>Количество проб сточных вод, не соответствующих установленным нормативам допустимых сбросов, лимитам на сбросы</t>
  </si>
  <si>
    <t>Общее количество проб сточных вод, ед.</t>
  </si>
  <si>
    <t>Общий объем сточных вод</t>
  </si>
  <si>
    <t>Протяженность сетей водоотведения</t>
  </si>
  <si>
    <t>Количество аварий и засоров на канализационных сетях</t>
  </si>
  <si>
    <t xml:space="preserve"> Контроль  расходования средств, полученных за счет платы за подключение (технологическое присоединение) к системе водоотведения</t>
  </si>
  <si>
    <t>Таблица 2. Перечень подключаемых объектов в период реализации инвестиционной программы в г. Туапсе с присоединенной нагрузкой, не превышающей 10 м3/час по водоотведению</t>
  </si>
  <si>
    <t>Таблица 3. Перечень подключаемых объектов в период реализации инвестиционной программы в г. Туапсе с присоединенной нагрузкой более 10 м3/час по водоотведению</t>
  </si>
  <si>
    <t>Реконструкция Шнековой насосной станции по ул.Гагарина с заменой технологического оборудования</t>
  </si>
  <si>
    <t>Цели реализации мероприятия</t>
  </si>
  <si>
    <t>1. Мероприятия, направленные на повышение надежности</t>
  </si>
  <si>
    <t>Повышение надежности системы водоотведения, снижение износа оборудования системы, увеличение индекса замены оборудования</t>
  </si>
  <si>
    <t>Реконструкция канализационной насосной станции №1 по ул.Фрунзе с заменой технологического оборудования</t>
  </si>
  <si>
    <r>
      <t>Замена насосов, 2ед. ФГ 450/22,5. Подача по паспорту - 450 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/час,  фактическая максимальная - 400 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/час, мощность электродвигателя 75 кВт, напор по паспорту 19 м, фактический - 19 м. Замена насоса 1 ед. СМ 250-200-400 б. Подача по паспорту - 510 м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 xml:space="preserve">/час,  фактическая максимальная - 510 м3/час, мощность электродвигателя 75 кВт, напор по паспорту 16 м, фактический - 16 м. </t>
    </r>
  </si>
  <si>
    <t>Замена системы вентиляции: вентилятор ВР-300-45 № 2,5  (КНС-1), вентилятор ВР-300-45 №2  (КНС-1), вентилятор ВР-300-45 №2  (КНС-1), вентилятор ВР-300-45 №3,15  (КНС-1), вентилятор ВР-300-45 №6,3  (КНС-1)</t>
  </si>
  <si>
    <t xml:space="preserve">Замена насоса 1 ед. - ФГ 81/31 б. Подача по паспорту - 39 м3/час,  фактическая максимальная - 39 м3/час, мощность электродвигателя 315 кВт, напор по паспорту 42 м, фактический - 42 м. Замена насоса СД 160/45. Подача по паспорту - 160 м3/час,  фактическая максимальная - 160 м3/час, мощность электродвигателя 200 кВт, напор по паспорту 45 м, фактический - 45 м. Замена насоса ФГ 144/46. Подача по паспорту - 91 м3/час,  фактическая максимальная - 91 м3/час, мощность электродвигателя 200 кВт, напор по паспорту 29 м, фактический - 29 м. </t>
  </si>
  <si>
    <t xml:space="preserve">Замена задвижки прием. Ду -300  </t>
  </si>
  <si>
    <t>Замена системы вентиляции В-1: вентилятор Ц 470 №2,5-3 ед., вентиль дренажный Ду=32 мм, замена системы вентиляции П-1: вентилятор Ц 470 №5</t>
  </si>
  <si>
    <t>Реконструкция канализационной насосной станции по ул.Звездная, 14 с заменой технологического оборудования и вентиляционной системы.</t>
  </si>
  <si>
    <t>Замена задвижки прием. Ду -300  (КНС Звездная)</t>
  </si>
  <si>
    <t>Замена система вентиляции В-1: вентилятор Ц 470 №2,5-3 ед., вентиль дренажный Ду=32 мм</t>
  </si>
  <si>
    <t>Замена системы вентиляции П-1: вентилятор Ц 470 №5</t>
  </si>
  <si>
    <t>Реконструкция системы аэрации ОСК (ПСД, ПИР, СМР)</t>
  </si>
  <si>
    <t xml:space="preserve">Повышение надежности системы водоотведения, снижение износа оборудования системы, улучшение качества очистки сточных вод, соответствие качества установленным нормам </t>
  </si>
  <si>
    <t>Всего 8 аэротенков - реконструкция системы аэрации с применением технологии нитри-денитрификации (оборудование: аэраторы АКВА-ПРО-М – 888 п.м., ПНД опуски Д=160мм – 24 шт., механические мешалки – 32 шт., циркуляционный насос – 8 шт.) в комплекте с узлами крепления и присоединительными элементами для восьми секций аэротенков (39×15м), реконструкция воздуходувной станции с установкой регулируемых высокоэффективных воздуходувных агрегатов</t>
  </si>
  <si>
    <t xml:space="preserve">Повышение надежности системы водоотведения, снижение износа оборудования системы, улучшение качества очистки сточных вод, соответствие качества сточных вод установленным нормам </t>
  </si>
  <si>
    <t>Реконструкция системы аэрации с заменой  воздуходувок на ОСК, п. Холодный Родник</t>
  </si>
  <si>
    <t xml:space="preserve">Замена воздуходувок ТВ 80-1,6, мощность 160 кВт </t>
  </si>
  <si>
    <t xml:space="preserve">Реконструкция канализации по ул.Таманская </t>
  </si>
  <si>
    <t>Увеличение  пропускной  способности существующих коллекторов. 
снижение доли сетей, нуждающихся в замене, снижение износа сетей водоотведения, 
повышение надежности системы водоотведения, обеспечение бесперебойной работы системы водоотведения</t>
  </si>
  <si>
    <t xml:space="preserve">Замена керамических сетей водоотведения     Ду 200 -400 мм,  L=340 м, материал труб- полиэтилен </t>
  </si>
  <si>
    <t>Строительство канализации района Барсовая щель, разработка проекта строительства (ПСД, ПИР)</t>
  </si>
  <si>
    <t>Повышение надежности системы водоотведения,  обеспечение новых потребителей услугой водоотведения, увеличение индекса строительства сетей водоотведения, увеличение доли  потребителей в жилых домах, обеспеченных доступом к коммунальной инфраструктуре</t>
  </si>
  <si>
    <t xml:space="preserve">Строительство сетей водоотведения Ду 150 мм,  L=230 м, материал труб- полиэтилен </t>
  </si>
  <si>
    <t>Реконструкция канализации в районе жилых домов по ул.С.Перовской Ду150-200мм</t>
  </si>
  <si>
    <t xml:space="preserve">Замена керамических сетей водоотведения Ду 150-200 мм,  L=300 м, материал труб- полиэтилен </t>
  </si>
  <si>
    <t>Реконструкция канализации по ул.Белинского Ду200мм</t>
  </si>
  <si>
    <t xml:space="preserve">Замена керамических сетей водоотведения Ду 200 мм,  L=100 м, материал труб- полиэтилен </t>
  </si>
  <si>
    <t>2. Мероприятия, направленные на подключение новых потребителей</t>
  </si>
  <si>
    <t>Реконструкция технологических емкостей на городских ОСК, п. Холодный Родник</t>
  </si>
  <si>
    <t>Опорожнение, обработка поверхностей, изоляция</t>
  </si>
  <si>
    <t>Строительство канализации по ул.Зенитная</t>
  </si>
  <si>
    <t xml:space="preserve">Строительство сетей водоотведения Ду200мм,  L=270 м, материал труб- полиэтилен </t>
  </si>
  <si>
    <t>Реконструкция системы канализации в районе ул.Морская</t>
  </si>
  <si>
    <t xml:space="preserve">Замена керамических сетей водоотведения Ду200мм,  L=240 м, материал труб- полиэтилен </t>
  </si>
  <si>
    <t>Реконструкция системы канализации по улице Полетаева</t>
  </si>
  <si>
    <t>Замена керамических сетей водоотведения Ду200мм,  L=390 м, материал труб- полиэтилен</t>
  </si>
  <si>
    <t>Реконструкция канализации р-она ул.Киевской и пер. Светлый</t>
  </si>
  <si>
    <t xml:space="preserve">Замена керамических сетей водоотведения Ду250мм,  L=515 м, материал труб- полиэтилен </t>
  </si>
  <si>
    <t>Реконструкция канализации р-она улицы Судоремонтников</t>
  </si>
  <si>
    <t xml:space="preserve">Замена керамических сетей водоотведения Ду200мм,  L=430 м, материал труб- полиэтилен </t>
  </si>
  <si>
    <t xml:space="preserve">Строительство внеплощадочных сетей канализации по ул.Б.Хмельницкого, разработка проекта строительства (ПСД, ПИР) </t>
  </si>
  <si>
    <t xml:space="preserve">Строительство сетей водоотведения Ду200мм,  L=150 м, материал труб- полиэтилен </t>
  </si>
  <si>
    <t>Проектирование и строительство канализации р-на Грознефть Ду150мм (подключение к канализации Ду250мм по ул. Сочинская), разработка проекта строительства (ПСД, ПИР)</t>
  </si>
  <si>
    <t xml:space="preserve">Строительство сетей водоотведения Ду150мм,  L=730 м, материал труб- полиэтилен </t>
  </si>
  <si>
    <t>Проектирование и строительство канализации р-на Грознефть (подключение к Вельяминовскому коллектору), разработка проекта строительства (ПСД, ПИР)</t>
  </si>
  <si>
    <t xml:space="preserve">Строительство сетей водоотведения Ду200мм,  L=520 м, материал труб- полиэтилен </t>
  </si>
  <si>
    <t>Проектирование и строительство канализации р-на ул. Интернациональная, разработка проекта строительства (ПСД, ПИР)</t>
  </si>
  <si>
    <t xml:space="preserve">Строительство сетей водоотведения Ду150мм,  L=270 м, материал труб- полиэтилен </t>
  </si>
  <si>
    <t>X</t>
  </si>
  <si>
    <t>Плановые показатели реализация мероприятий по годам</t>
  </si>
  <si>
    <t>Фактические показатели реализация мероприятий по годам</t>
  </si>
  <si>
    <t>Прочие расходы, возникшие в связи с реализацией инвестиционной программы (налог на прибыль, проценты по кредитам)</t>
  </si>
  <si>
    <t>х</t>
  </si>
  <si>
    <t>Всего по инвестиционному проекту 1</t>
  </si>
  <si>
    <t>Прочие расходы, возникшие в связи с реализацией инвестиционной программы (налог на прибыль, расходы на уплату процентов по кредитам, привлеченным в целях сокращения рисков)</t>
  </si>
  <si>
    <t>Всего по инвестиционному проекту 2</t>
  </si>
  <si>
    <t>Инвестиционный проект по подключению  новых объектов к системе водотведения</t>
  </si>
  <si>
    <t>Инвестиционный проект по повышению надежности системы водоотведения улучшению экологической ситуации (строительство, капитальный ремонт, техническое перевооружение)</t>
  </si>
  <si>
    <t xml:space="preserve"> Контроль за соответствием фактически выполненных мероприятий инвестиционной программы мероприятиям, предусмотренным инвестиционной программой при ее утверждении в сфере водоотведения</t>
  </si>
  <si>
    <t>Расходы на реализацию мероприятий инвестиционной программы</t>
  </si>
  <si>
    <t>ИТОГО расходов</t>
  </si>
  <si>
    <t>Потребность в финансировании</t>
  </si>
  <si>
    <t>Доходы от установленной надбавки к тарифу (начислено)</t>
  </si>
  <si>
    <t>Доходы от установленной надбавки к тарифу (с учетом собираемости платежей не менее 93%)</t>
  </si>
  <si>
    <t>11.2.</t>
  </si>
  <si>
    <t>10.1.</t>
  </si>
  <si>
    <t>10.2.</t>
  </si>
  <si>
    <t>8.1.</t>
  </si>
  <si>
    <t>8.2.</t>
  </si>
  <si>
    <t>­</t>
  </si>
  <si>
    <t>10 договоров</t>
  </si>
  <si>
    <t>Инвестиционный проект по строительству, модернизации и реконструкции объектов централизованных систем водоотведения в целях подключения объектов капитального строительства абонентов</t>
  </si>
  <si>
    <t>ЗУ для размещения жилых домов блокированной застройки (3 жилых блока) по ул.Калараша,74б</t>
  </si>
  <si>
    <t>Земельный участок под строительную площадку в с.Мессажай</t>
  </si>
  <si>
    <t>ГСК №24 (бокс №45) по ул.Звездная</t>
  </si>
  <si>
    <t>Нежилое помещение №8-11 по ул.С.Перовской,10 (кв. 21)</t>
  </si>
  <si>
    <t>Хоз. Строение по ул.Маяковского,31</t>
  </si>
  <si>
    <t>Нежилое помещение (магазин) по ул.Кронштадтская,30</t>
  </si>
  <si>
    <t>Два многоквартирных жилых дома по ул.Калараша,54г, 54д</t>
  </si>
  <si>
    <t>1. Проектирование и строительство канализации района Грознефть (подключение к Вельяминовскому коллектору), разработка проекта строительства (ПСД, ПИР) 520м;                 2. Проектирование и строительство канализации района ул.Интернациональная, разработка проекта строительства (ПСД, ПИР) 270м</t>
  </si>
  <si>
    <t>1. Проектирование и строительство канализации района Грознефть (подключение к Вельяминовскому коллектору), разработка проекта строительства (ПСД, ПИР) 520м;                            2. Проектирование и строительство канализации района ул.Интернациональная, разработка проекта строительства (ПСД, ПИР) 270м</t>
  </si>
  <si>
    <t>нет</t>
  </si>
  <si>
    <t>ООО "Южная строительная компания"</t>
  </si>
  <si>
    <t>Проектирование и строительство канализации района Грознефть (подключение к Вельяминовскому коллектору), разработка проекта строительства (ПСД, ПИР) (строительство канализации по ул.Туапсинская)</t>
  </si>
  <si>
    <t>март 2016г.</t>
  </si>
  <si>
    <t>28.03.2016г.</t>
  </si>
  <si>
    <t>да</t>
  </si>
  <si>
    <t>Жилой дом по ул.Кавказская,1в</t>
  </si>
  <si>
    <t>ЗУ для ИЖС по ул.Полетаева,51а</t>
  </si>
  <si>
    <t>Жилой дом по ул.Калараша,10</t>
  </si>
  <si>
    <t>Жилой дом по ул.Калараша,90а</t>
  </si>
  <si>
    <t>Нежилое помещение (цокольный этаж) по ул.К.Маркса,29</t>
  </si>
  <si>
    <t>Нежилое здание (офис) по ул.Калинина,26а</t>
  </si>
  <si>
    <t>Гараж по ул.Киевская,127</t>
  </si>
  <si>
    <t>Многоквартирный жилой дом по ул.Керченская,15/3</t>
  </si>
  <si>
    <t>Строительство многоквартирного жилого дома малоэтажной застройки по ул.Калараша,72ж</t>
  </si>
  <si>
    <t>Жилое домовладение по ул.Р.Люксембург,31</t>
  </si>
  <si>
    <t>Строительство детского кафе по Морскому бульвару,7</t>
  </si>
  <si>
    <t>Нежилое помещение по ул.Ленина,8 (пом.1)</t>
  </si>
  <si>
    <t>Нежилое помещение по ул.Гоголя,15/6</t>
  </si>
  <si>
    <t>Строительство многоквартирного жилого дома со встроено-пристроенными помещениями адм. Делового и торгового назначения по ул.Речная,1</t>
  </si>
  <si>
    <t>ООО МСУ "Новый город"</t>
  </si>
  <si>
    <t>Жилая застройка по ул.Речная, 1 и 2 этапы строительства (1 этап)</t>
  </si>
  <si>
    <t>Строительство многоквартирного жилого дома по ул.8-е Марта,4</t>
  </si>
  <si>
    <t>Гараж по ул.Пушкина,29а</t>
  </si>
  <si>
    <t>Нежилое помещение по ул.М.Жукова,22</t>
  </si>
  <si>
    <t>Нежилое помещение по ул.С.Перовской,18</t>
  </si>
  <si>
    <t>Строительство нежилого здания общественного питания (кафе) по ул.Гагарина,7б</t>
  </si>
  <si>
    <t>МП16-21 от 30.03.2016г.</t>
  </si>
  <si>
    <t>Жилой дом (1/2 доли) по ул.Трудовая,5</t>
  </si>
  <si>
    <t>Жилой дом по ул.К.Цеткин,53</t>
  </si>
  <si>
    <t>Жилой дом по ул.Трудовая,9а</t>
  </si>
  <si>
    <t>Жилой дом по пер.Тихий,3</t>
  </si>
  <si>
    <t>Хоз. Блок по ул.Герцена,17</t>
  </si>
  <si>
    <t>Незавершенный стр-ом жилой дом по ул.Пушкина,49а</t>
  </si>
  <si>
    <t>Жилой дом по ул.Дзержинского,31</t>
  </si>
  <si>
    <t>Жилой дом (4/11 доли) по ул.Саратовская,14</t>
  </si>
  <si>
    <t>Жилой дом (1/6 доли) по ул.Кирова,52</t>
  </si>
  <si>
    <t>Жилой дом (1/6 доли) по ул.Заводская,6</t>
  </si>
  <si>
    <t>Жилой дом по ул.Кирова,50</t>
  </si>
  <si>
    <t>Жилой дом (1/2 доли) по ул.Свердлова,38</t>
  </si>
  <si>
    <t>Жилой дом по ул.Заводская,16</t>
  </si>
  <si>
    <t>Жилое пом.(кв.№153а) по ул.Г.Петровой,11</t>
  </si>
  <si>
    <t>Жилой дом по ул.Пионерская,2а</t>
  </si>
  <si>
    <t>Жилой дом (2/15 доли) по туп.Свердлова,6</t>
  </si>
  <si>
    <t>Жилой дом (1/2 доли) по ул.Заводская,12</t>
  </si>
  <si>
    <t>Жилой дом по ул.Дзержинского,16</t>
  </si>
  <si>
    <t>Жилой дом по ул.Нахимова,49</t>
  </si>
  <si>
    <t>Гараж, используемый для проживания по ул.Коммунист-я, в р-не ж.д.№43</t>
  </si>
  <si>
    <t>Жилой дом лит.А. по ул.Трудовая,10</t>
  </si>
  <si>
    <t>Жилой дом лит.Д. по ул.Трудовая,10</t>
  </si>
  <si>
    <t>Жилой дом по ул.Садовая,56</t>
  </si>
  <si>
    <t>Жилой дом по ул.Островского,9</t>
  </si>
  <si>
    <t>Жилой дом по ул.Заводская,7</t>
  </si>
  <si>
    <t>Домовладение по ул.Адм.Макарова,31а</t>
  </si>
  <si>
    <t>Жилой дом по ул.Нахимова,51</t>
  </si>
  <si>
    <t>Жилой дом (1/2 доли) по ул.Заводская,3</t>
  </si>
  <si>
    <t>Жилой дом (1/4 доли) по ул.Кирова,8</t>
  </si>
  <si>
    <t>Жилой дом по ул.Нахимова,55</t>
  </si>
  <si>
    <t>Жилой дом (3/5 доли) по ул.Заводская,16</t>
  </si>
  <si>
    <t>Жилой дом по ул.Садовая,38</t>
  </si>
  <si>
    <t>Жилой дом по ул.Халтурина,6</t>
  </si>
  <si>
    <t>Жилой дом по ул.Заводская,5</t>
  </si>
  <si>
    <t>Жилой дом по ул.Приморская,28 лит.Ж</t>
  </si>
  <si>
    <t>Жилой дом по ул.Зенитная,44</t>
  </si>
  <si>
    <t>Жилой дом (1/2 доли) по ул.К.Либкнехта,10</t>
  </si>
  <si>
    <t>Жилой дом (1/2 доли) по ул.Тургенева,7</t>
  </si>
  <si>
    <t>Размер платы за протяженность сети (2,5м)</t>
  </si>
  <si>
    <t>Жилой дом по ул.Саратовская,19</t>
  </si>
  <si>
    <t>Жилой дом по ул.Крупской,10</t>
  </si>
  <si>
    <t>Жилой дом (28/136 доли) по ул.Р.Люксембург,26</t>
  </si>
  <si>
    <t>Жилой дом по ул.Заводская,8а</t>
  </si>
  <si>
    <t>Жилой дом по ул.Кадошская,13</t>
  </si>
  <si>
    <t>№52 к ТУ №П15-34 от 09.12.2015г.</t>
  </si>
  <si>
    <t>Реконструкция Шнековой насосной станции по ул.Гагарина с заменой технологического оборудования (предполагающая установку 2-х шнековых насосов)</t>
  </si>
  <si>
    <t>Реконструкция технологических емкостей на городских ОСК, п.Холодный родник</t>
  </si>
  <si>
    <t>ООО "ИТС Групп"</t>
  </si>
  <si>
    <t>5877р-КК12-2-СМ 5877р-КК12-2-ПЗ 5877р-КК12-2-АС 5877р-КК12-2-ТХ 5877р-КК12-2-ЭМ</t>
  </si>
  <si>
    <t>Хоз. Способом</t>
  </si>
  <si>
    <t>Хоз. способом</t>
  </si>
  <si>
    <t>07.2016г.</t>
  </si>
  <si>
    <t>ГУП КК "Крайтехинвентаризация - Краевое БТИ"</t>
  </si>
  <si>
    <t>Открытый конкурс</t>
  </si>
  <si>
    <t>август 2016г.</t>
  </si>
  <si>
    <t>19.08.2016г.</t>
  </si>
  <si>
    <t xml:space="preserve">Замена шнековых насосов 2 ед. и технологического оборудования для шнековой насосной станции (шнек, редуктор, электродвигатель), 2 ед. </t>
  </si>
  <si>
    <t>Замена запорной арматуры, наладка системы автоматизированного управления</t>
  </si>
  <si>
    <t>4 квартал 2016</t>
  </si>
  <si>
    <t>2 квартал 2016</t>
  </si>
  <si>
    <t>Жилой дом по ул.Нвороссийское шоссе,54/2</t>
  </si>
  <si>
    <t>Квартира №1 по ул.Красный Урал,3</t>
  </si>
  <si>
    <t>Жилой дом по ул.Зенитная,42</t>
  </si>
  <si>
    <t>Жилой дом по ул.Туапсинская,30</t>
  </si>
  <si>
    <t>1/2 жилого дома по ул.Туапсинская,21</t>
  </si>
  <si>
    <t>1/4 жилого дома по ул.Саратовская,4</t>
  </si>
  <si>
    <t>1/2 жилого дома по ул.Дзержинского,29</t>
  </si>
  <si>
    <t>Жилой дом по ул.Офицерская,2</t>
  </si>
  <si>
    <t>Квартира №1 по ул.К.Маркса,75</t>
  </si>
  <si>
    <t>Жилой дом по ул.Садовая,34</t>
  </si>
  <si>
    <t>1/4 жилого дома по ул.Кутузова,32</t>
  </si>
  <si>
    <t>Жилой дом по ул.Заводская,4</t>
  </si>
  <si>
    <t>Гараж, используемый для проживания</t>
  </si>
  <si>
    <t>Жилой дом по ул.Речная,3</t>
  </si>
  <si>
    <t>Жилой дом по пер.Красина,3а</t>
  </si>
  <si>
    <t>Жилой дом по ул.Кириченко,53</t>
  </si>
  <si>
    <t>Жилой дом по ул.Нахимова,34</t>
  </si>
  <si>
    <t>1/2 жилого дома по ул.Мичурина,14</t>
  </si>
  <si>
    <t>4/7 жилого дома по ул.К.Цеткин,67</t>
  </si>
  <si>
    <t>1/2 жилого дома по ул.Тургенева,10</t>
  </si>
  <si>
    <t>Жилой дом по ул.Кронштадтская,24</t>
  </si>
  <si>
    <t xml:space="preserve"> </t>
  </si>
  <si>
    <t>Жилой дом по ул.Кронштадтская,20</t>
  </si>
  <si>
    <t>1/4 жилого дома по ул.Приморская,7</t>
  </si>
  <si>
    <t>1/2 жилого дома по ул.Красных командиров,8</t>
  </si>
  <si>
    <t>Жилой дом по ул.Свердлова,12/2</t>
  </si>
  <si>
    <t>Жилой дом по ул.Тургенева,11</t>
  </si>
  <si>
    <t>1/2 жилого дома по ул.Туапсинская,13</t>
  </si>
  <si>
    <t>1/2 жилого дома по ул.Судоремонтников,48</t>
  </si>
  <si>
    <t>1/2 жилого дома по ул.Приморская,8</t>
  </si>
  <si>
    <t>Жилой дом по ул.Приморская,11</t>
  </si>
  <si>
    <t>Часть жилого дома (пом. №9-13, 21-25) по ул.Р.Люксембург,52</t>
  </si>
  <si>
    <t>3/7 жилого дома по ул.К.Цеткин,67</t>
  </si>
  <si>
    <t>1/2 жилого дома по ул.Бондаренко,11</t>
  </si>
  <si>
    <t>Жилой дом по ул.Заводская,8</t>
  </si>
  <si>
    <t>Жилой дом по ул.Заводская,4а</t>
  </si>
  <si>
    <t>1/2 жилого дома по ул.Тургенева,7</t>
  </si>
  <si>
    <t>ЗУ под ИЖС по ул.Калараша,77</t>
  </si>
  <si>
    <t>Часть жилого дома (пом. №1-8, 14-20) по ул.Р.Люксембург,52</t>
  </si>
  <si>
    <t>ЗУ для ИЖС по ул.Звездная,34а</t>
  </si>
  <si>
    <t>1/2 жилого дома по ул.Ленских Рабочих,16</t>
  </si>
  <si>
    <t>Строительство многоквартирного жилого дома по ул.Звездная, уч.27</t>
  </si>
  <si>
    <t>Гараж по ул.Б.Хмельницкого,80</t>
  </si>
  <si>
    <t>Легковозводимый павильон по ул.Б.Хмельницкого,90-б</t>
  </si>
  <si>
    <t>Реконструкция остановочного комплекса с надстройкой 2-этажа - нежилое помещение (магазин) по ул.Б.Хмельницкого, остановка "Уральская"</t>
  </si>
  <si>
    <t>2х24 кв.ж.д. по ул.Калараша,37 (1 этап)</t>
  </si>
  <si>
    <t>Жилая застройка по ул.Речная в г.Туапсе (1 этап строительства)</t>
  </si>
  <si>
    <t>Реконструкция канализации района ул.Киевская и пер.Светлый</t>
  </si>
  <si>
    <t>ООО фирма "Армокром"</t>
  </si>
  <si>
    <t>Запрос предложений</t>
  </si>
  <si>
    <t>ноябрь 2016г.</t>
  </si>
  <si>
    <t>02.11.2016г.</t>
  </si>
  <si>
    <t>22.08.2016г.</t>
  </si>
  <si>
    <t>Жилой дом по ул.Тургенева,7</t>
  </si>
  <si>
    <t>Жилой дом (1/2 доли) по ул.Саратовская,24</t>
  </si>
  <si>
    <t>Жилой дом (1/2 доли) по пер.Свердлова,4, лит.А</t>
  </si>
  <si>
    <t>Жилой дом по ул.Свердлова,10</t>
  </si>
  <si>
    <t>Жилой дом по ул.К.Цеткин,30</t>
  </si>
  <si>
    <t>Жилой дом по ул.Тургенева,8/5</t>
  </si>
  <si>
    <t>Жилой дом по ул.Свердлова,2а</t>
  </si>
  <si>
    <t>Жилой дом по пер.Свердлова,3</t>
  </si>
  <si>
    <t>Жилой дом (пом. 1,2,5,6) по ул.Р.Люксембург,50</t>
  </si>
  <si>
    <t>№2424-П-ФИЗ от 09.10.2015г.</t>
  </si>
  <si>
    <t>Жилой дом по пер.Смирнова,15</t>
  </si>
  <si>
    <t>Жилой дом (1/2 доли) по ул.Заводская</t>
  </si>
  <si>
    <t>Жилой дом по ул.Заводская,11</t>
  </si>
  <si>
    <t>Жилой дом по ул.Приморская,7</t>
  </si>
  <si>
    <t>Жилой дом (5/12 доли) по ул.Приморская,12</t>
  </si>
  <si>
    <t>Жилой дом по пер.Свердлова,4</t>
  </si>
  <si>
    <t>Жилой дом по ул.Свердлова,14/1</t>
  </si>
  <si>
    <t>Жилой дом по ул.Туапсинская,24</t>
  </si>
  <si>
    <t>Жилой дом (3/10 доли) по ул.Заводская</t>
  </si>
  <si>
    <t>Жилой дом по ул.Р.Люксембург,50, пом.3,4</t>
  </si>
  <si>
    <t>Жилой дом (1/2 доли) по ул.Туапсинская,23</t>
  </si>
  <si>
    <t>Жилой дом по ул.Свердлова,19</t>
  </si>
  <si>
    <t>Жилой дом (1/2 доли) по ул.Заводская,6</t>
  </si>
  <si>
    <t>Жилой дом по ул.Р.Люксембург,56-а</t>
  </si>
  <si>
    <t>Жилой дом (1/3 доли) по ул.Р.Люксембург,56/2</t>
  </si>
  <si>
    <t>Жилой дом по ул.Ушакова,45</t>
  </si>
  <si>
    <t>Жилой дом по ул.Мичурина,13</t>
  </si>
  <si>
    <t>Жилой дом (6/10 доли) по ул.Садовая,58</t>
  </si>
  <si>
    <t>Часть жилого дома по ул.Приморская,12</t>
  </si>
  <si>
    <t>Жилой дом (1/4 доли) по ул.Приморская,7</t>
  </si>
  <si>
    <t>Жилой дом (5/41 доли) по ул.Приморская,14</t>
  </si>
  <si>
    <t>1/8 жилого дома по ул.Саратовская,24</t>
  </si>
  <si>
    <t>Жилой дом по ул.Саратовская,12</t>
  </si>
  <si>
    <t>Часть жилого дома по ул.Приморская,7</t>
  </si>
  <si>
    <t>Жилой дом по ул.Тургенева,12</t>
  </si>
  <si>
    <t>1/2 жилого дома по ул.Дзержинского,3</t>
  </si>
  <si>
    <t>Жилой дом по ул.Саратовская,24</t>
  </si>
  <si>
    <t>Летняя кухня по ул.Деповская,31</t>
  </si>
  <si>
    <t>Жилой дом по ул.Кириченко,80</t>
  </si>
  <si>
    <t>Жилой дом по ул.Кириченко,76</t>
  </si>
  <si>
    <t>ЗУ для ИЖС по ул.Кириченко,69</t>
  </si>
  <si>
    <t>Жилой дом по ул.Кириченко,75</t>
  </si>
  <si>
    <t>Жилой дом по ул.Воровского,7</t>
  </si>
  <si>
    <t>Жилой дом по ул.Приморская,32</t>
  </si>
  <si>
    <t>1/3 жилого дома по ул.Р.Люксембург,56</t>
  </si>
  <si>
    <t>Жилой дом по пер.Тихий,8</t>
  </si>
  <si>
    <t>1/4 жилого дома по ул.Саратовская,31</t>
  </si>
  <si>
    <t>Гараж по пер.Володарского,2</t>
  </si>
  <si>
    <t>Здание (нежилое) по ул.С.Перовской,6, гаражный бокс №1</t>
  </si>
  <si>
    <t>1/2 жилого дома по ул.Саратовская,4</t>
  </si>
  <si>
    <t>Часть жилого дома по туп.Свердлова,6</t>
  </si>
  <si>
    <t>Часть жилого дома по ул.Свердлова,7</t>
  </si>
  <si>
    <t>Жилой дом по ул.Саратовская,29</t>
  </si>
  <si>
    <t>1/4 жилого дома по ул.Саратовская,11</t>
  </si>
  <si>
    <t>1/2 жилого дома по туп.Свердлова,7</t>
  </si>
  <si>
    <t>Жилой дом по ул.Мичурина,38а</t>
  </si>
  <si>
    <t>Жилой дом по ул.Крылова,15</t>
  </si>
  <si>
    <t>Жилой дом по ул.Свердлова,36</t>
  </si>
  <si>
    <t>Жилой дом по ул.Мичурина,40</t>
  </si>
  <si>
    <t>1/2 жилого дома по ул.Крылова,19</t>
  </si>
  <si>
    <t>Жилой дом по ул.Красина,15</t>
  </si>
  <si>
    <t>Жилой дом по ул.Р.Люксембург,27</t>
  </si>
  <si>
    <t>ГСК №123 (40 гаражных боксов) по ул.Адм.Макарова в районе ж.д. №33</t>
  </si>
  <si>
    <t>Строительство торговых павильонов в составе остановочного комплекса по ул.Фрунзе в районе ж.д. №28</t>
  </si>
  <si>
    <t>Нежилое помещение по ул.Комсомольская,1</t>
  </si>
  <si>
    <t>ЗУ для размещения объектов торговли по ул.Приморская</t>
  </si>
  <si>
    <t>Хоз. Блок по ул.Звездная,34в</t>
  </si>
  <si>
    <t>Строительство многоквартирного жилого дома по ул.К.Маркса,79</t>
  </si>
  <si>
    <t>Строительство и эксплуатация многоквартирных ж.д. блокированного типа по ул.Киевская,123-г</t>
  </si>
  <si>
    <t>Заказчик: Управление архитектуры и градостроительства ТГП - ООО "СтройКомЮг" ТУ N П 12-01 от 11.01.2012, взамен выданы ТУ №П14-04 от 12.02.2014г.</t>
  </si>
  <si>
    <t>№32 от 08.08.2016г.</t>
  </si>
  <si>
    <t>Жилая застройка по ул.Речная (I этап строительства), ТУ №16-12 от 06.04.2016г.</t>
  </si>
  <si>
    <t>Жилая застройка по ул.Речная (II этап строительства), ТУ №16-12 от 06.04.2016г.</t>
  </si>
  <si>
    <t>№14 от 16.05.2016г.</t>
  </si>
  <si>
    <t>№10 от 16.05.2016г.</t>
  </si>
  <si>
    <t>1 квартал 2017 года</t>
  </si>
  <si>
    <t>Итого на 2018 год:</t>
  </si>
  <si>
    <t>ИТОГО на 2019 год:</t>
  </si>
  <si>
    <t>Строительство многоквартирного жилого дома со встроенно-пристроенными помещениями административно-делового и торгового назначения по ул.Речная,1-г</t>
  </si>
  <si>
    <t>Заказчик: ООО "Эксперт-Сервис", ТУ П16-13 от 06.04.2016г. (взамен ТУ П10-7 от 10.03.2010)</t>
  </si>
  <si>
    <t>№11 от 20.04.2016г.</t>
  </si>
  <si>
    <t>Строительство многоквартирного жилого дома со встроенно-пристроенными помещениями административно-делового и софиально-бытового, торгового назначения по ул.Таманская,18-а</t>
  </si>
  <si>
    <t>Заказчик: ООО "Маг" ТУ П15-31 от 03.11.2015г. (взамен ТУ МП13-64 от 19.06.2013г.)</t>
  </si>
  <si>
    <t>Заказчик: МБУ Комитет земельных отношений МО Туапсинский район - ЖСК "Легион" ТУ №П14-17 от 25.05.2014г. (взамен ТУ №22-27 от 20.06.2012г.)</t>
  </si>
  <si>
    <t>Заказчик: Отдел архитектуры и градостроительства ТГП" - ООО "Стройсервис" ТУ № П 12-30 от 04.07.2012</t>
  </si>
  <si>
    <t>Заказчик: МКУ "Управление капитального строительства" ТГП ТУ № МП 13-89 от 31.07.2013</t>
  </si>
  <si>
    <t>Заказчик: Отдел архитектуры и градостроительства ТПГ - ЗАО "Желдорипотека" ТУ N П13-06 от 13.02.2013</t>
  </si>
  <si>
    <t>№28 от 23.09.2015г., справка о вводе №486 от 18.11.2015г.</t>
  </si>
  <si>
    <t>Заказчик: МБУ Комитет земельных отношений МО Туапсинский район - ЖСК "Легион-2" ТУ П14-28 от 24.09.2014г. (взамен ТУ П 12-23 от 23.05.2012)</t>
  </si>
  <si>
    <t>Договор №17, справка о вводе №483 от 02.09.2015г., оплата 03.07.2015г.</t>
  </si>
  <si>
    <t>Объект капитального строительства: многоквартирный жилой дом по ул.Кириченко,1 (литер А, Б)</t>
  </si>
  <si>
    <t>Заказчик: ООО "ЮгСтройИнвест" ТУ №16-42 от 02.11.2016г., №16-43 от 02.11.2016г. (взамен ТУ №МП13-22 от 10.04.2013г.)</t>
  </si>
  <si>
    <t>ЗУ для строительства многоквартирного жилого дома по ул.Морская,5а</t>
  </si>
  <si>
    <t>Заказчик: ФСБ Пограничное управление ТУ №П16-26 от 29.06.2016г. (взамен ТУ N П 13-25 от 21.08.2013)</t>
  </si>
  <si>
    <t>ЗУ для строительства многоквартирного жилого дома по ул.Калараша,5</t>
  </si>
  <si>
    <t>ТУ №П17-04 от 01.03.2017г. (взамен ТУ 11-17 от 29.06.2011)</t>
  </si>
  <si>
    <t>Строительство многоквартирного жилого дома по ул.Шаумяна,3</t>
  </si>
  <si>
    <t>Заказчик: Полюбина Т.В. ТУ №П16-10 от 06.04.2016г. (взамен ТУ №МП06-65 от 06.09.2006г.)</t>
  </si>
  <si>
    <t>Строительство канализации района Барсовая щель, разработка проекта строительства (ПСД, ПИР). Канализование улиц Мичурина, Садовая, Бондаренко</t>
  </si>
  <si>
    <t>18.11.2016г.</t>
  </si>
  <si>
    <t>05.03.2017г.</t>
  </si>
  <si>
    <t>б/н от 28.02.2017г.</t>
  </si>
  <si>
    <t>02.2017г.</t>
  </si>
  <si>
    <t>Строительство канализации по ул.Туапсинская</t>
  </si>
  <si>
    <t>Проектирование и строительство канализации района Грознефть (подключение к Вельяминовскому коллектору), разработка проекта строительства (ПСД, ПИР)</t>
  </si>
  <si>
    <t>1)Прокладка канализации по ул.Мичурина и ул.Крылова; 2)Канализование ул.Тургенева Д=160мм L=22м</t>
  </si>
  <si>
    <t>Канализование улиц Мичурина, Садовая, Бондаренко</t>
  </si>
  <si>
    <t>4 квартал 2017</t>
  </si>
  <si>
    <t>http://zakupki.gov.ru/223/purchase/public/purchase/info/common-info.html?noticeId=3574991&amp;epz=true&amp;style44=false</t>
  </si>
  <si>
    <t>http://zakupki.gov.ru/223/purchase/public/purchase/info/common-info.html?noticeId=4138800&amp;epz=true&amp;style44=false</t>
  </si>
  <si>
    <t>http://zakupki.gov.ru/223/purchase/public/purchase/info/common-info.html?noticeId=4415624&amp;epz=true&amp;style44=false</t>
  </si>
  <si>
    <t>http://zakupki.gov.ru/223/purchase/public/purchase/info/common-info.html?noticeId=4148355&amp;epz=true&amp;style44=false</t>
  </si>
  <si>
    <t>http://zakupki.gov.ru/223/purchase/public/purchase/info/common-info.html?noticeId=4482437&amp;epz=true&amp;style44=false</t>
  </si>
  <si>
    <t>2 квартал 2017 года</t>
  </si>
  <si>
    <t>Жилой дом №33 по ул.Кронштадтская</t>
  </si>
  <si>
    <t>Квартира №1 жилого дома по ул.К.Цеткин,45</t>
  </si>
  <si>
    <t>Реконструкция системы вентиляции в здании решеток на ОСК, п.Холодный родник (с заменой электрической системы)</t>
  </si>
  <si>
    <t>Строительство канализации по ул.Офицерская (1 участок)</t>
  </si>
  <si>
    <t>Строительство канализации Ду160мм в центральной части города Туапсе</t>
  </si>
  <si>
    <t>http://zakupki.gov.ru/epz/order/quicksearch/search_eis.html?searchString=31705256271</t>
  </si>
  <si>
    <t>июнь 2017г.</t>
  </si>
  <si>
    <t>23.06.2017г.</t>
  </si>
  <si>
    <t xml:space="preserve">Строительство сетей водоотведения Ду 160 мм,  L=670м, материал труб- полиэтилен </t>
  </si>
  <si>
    <t>4 квартал 2018</t>
  </si>
  <si>
    <t xml:space="preserve">Замена вентиляторов, Ц4-70, мощность 5,5 кВт, отделочные работы, электромонтажные работы </t>
  </si>
  <si>
    <t>За счет платы за технологическое присоединение</t>
  </si>
  <si>
    <t>За счет амортизационных отчислений</t>
  </si>
  <si>
    <t>в том числе амортизация</t>
  </si>
  <si>
    <t>в том числе налог на прибыль</t>
  </si>
  <si>
    <t>За счет прибыли, направленной на инвестиции</t>
  </si>
  <si>
    <t>Пустовит А.В.</t>
  </si>
  <si>
    <t>Приложение 3.2</t>
  </si>
  <si>
    <t>Сведения о наличии обосновывающих и подтверждающих документов в сфере водоотведения</t>
  </si>
  <si>
    <t>11.04.2016 № 31603477248</t>
  </si>
  <si>
    <t xml:space="preserve">№ 1 от 28.04.2016         </t>
  </si>
  <si>
    <t>№ 00000000008 от 30.09.2016</t>
  </si>
  <si>
    <t>№ 1 от 11.05.2016</t>
  </si>
  <si>
    <t>Отчет о расходе материалов</t>
  </si>
  <si>
    <t>ООО "ИТС Групп", договор № 31604013609 от 27.09.2016</t>
  </si>
  <si>
    <t>Акт № 09/29/1 от 29.09.2016</t>
  </si>
  <si>
    <t>27.09.2016 № 31604013609</t>
  </si>
  <si>
    <t>№ 1 от 30.12.2016</t>
  </si>
  <si>
    <t>№ 00000000029 от 30.12.2016      № 00000000030 от 30.12.2016</t>
  </si>
  <si>
    <t>Итоговая стоимость сложилась из КС-2 в которых учтены проектные работы</t>
  </si>
  <si>
    <t>№ 2 от 30.12.2016</t>
  </si>
  <si>
    <t>№ 3 от 30.12.2016</t>
  </si>
  <si>
    <t>№ 4 от 30.12.2016</t>
  </si>
  <si>
    <t>№ 1 от 30.06.2016</t>
  </si>
  <si>
    <t>№ 00000000026 от 30.11.2016</t>
  </si>
  <si>
    <t>№ 1 от 31.10.2016</t>
  </si>
  <si>
    <t>№ 00000000005 от 30.09.2016</t>
  </si>
  <si>
    <t>№ 31604349406 от 28.11.2016,            доп. соглашения            № 1 от 29.11.2016,      б/н от 28.12.2016,       № 3 от 28.02.2017</t>
  </si>
  <si>
    <t>№ 1 от 23.03.2017</t>
  </si>
  <si>
    <t>№ 001/17 от 27.02.2017</t>
  </si>
  <si>
    <t>№ 1 от 27.03.2017</t>
  </si>
  <si>
    <t>отчет о расходе материалов</t>
  </si>
  <si>
    <t>№ 3 от 10.08.2016</t>
  </si>
  <si>
    <t>№ 84-16юр от 29.04.2016</t>
  </si>
  <si>
    <t>№ 4200-000096 от 31.07.2016</t>
  </si>
  <si>
    <t>№ 85-16юр от 16.05.2016</t>
  </si>
  <si>
    <t>№ 4200-000097 от 31.07.2016</t>
  </si>
  <si>
    <t>№ 83-16юр от 05.05.2016</t>
  </si>
  <si>
    <t>№ 4200-000095 от 31.07.2016г</t>
  </si>
  <si>
    <t>№ 31604289042 от 17.11.2016,               доп. Соглашения           б/н от 15.12.2016,        б/н от 30.12.2016,        б/н от 24.01.2017,         б/н от 03.02.2017</t>
  </si>
  <si>
    <t>№00000000028 от 30.12.2016г.</t>
  </si>
  <si>
    <t>№ 2 от 05.03.2017</t>
  </si>
  <si>
    <t>№ 31604023164 от 08.09.2016,              доп. Соглашение № 1 от 28.10.2016,                 доп. Соглашение № 2 от 18.11.2016</t>
  </si>
  <si>
    <t>28.10.2016        30.11.2016</t>
  </si>
  <si>
    <t>№ 1 от 14.10.2016</t>
  </si>
  <si>
    <t>№ 2 от 28.11.2016</t>
  </si>
  <si>
    <t>№ 00000000027 от 30.11.2016 № 00000000008 от 21.07.2017</t>
  </si>
  <si>
    <t>МУП "ЖКХ г. Туапсе"</t>
  </si>
  <si>
    <t>№ 1 от 11.09.2017</t>
  </si>
  <si>
    <t>не выполнено</t>
  </si>
  <si>
    <t>Приложение 8.2</t>
  </si>
  <si>
    <t>жилые дома и ИЖС</t>
  </si>
  <si>
    <t>1. Проектирование и строительство канализации района Грознефть (подключение к Вельяминовскому коллектору), разработка проекта строительства (ПСД, ПИР) 520м;           2. Проектирование и строительство канализации района ул.Интернациональная, разработка проекта строительства (ПСД, ПИР) 270м</t>
  </si>
  <si>
    <t>№290 от 25.02.2015г.</t>
  </si>
  <si>
    <t>Административное здание по ул.К.Маркса,36</t>
  </si>
  <si>
    <t>№ 01 от 19.03.2015 К ТУ МП 14-91 от 13.03.2015</t>
  </si>
  <si>
    <t>Существующий колодец на канализации Ду150мм по ул.К.Маркса</t>
  </si>
  <si>
    <t>№01 от 28.07.2014г.</t>
  </si>
  <si>
    <t>Строительство остановочного комплекса по ул.Б.Хмельницкого (район локомотивное депо)</t>
  </si>
  <si>
    <t>№ 02 от 25.03.2015 К ТУ МП 14-91 от 13.03.2015</t>
  </si>
  <si>
    <t>Нежилое здание по ул.Пушкина,49а</t>
  </si>
  <si>
    <t>№ 3 от 23.04.2015 К ТУ МП 14-147 от 12.11.2014</t>
  </si>
  <si>
    <t>Нежилое помещение по ул.Фрунзе,22 пом. 33</t>
  </si>
  <si>
    <t>№ 6 от 17.04.2015 К ТУ МП 14-157 от 24.12.2014</t>
  </si>
  <si>
    <t>Гараж с надстройкой 2-го этажа по ул.Космонавтов</t>
  </si>
  <si>
    <t>№ 8 от 24.04.2015 К ТУ МП 14-65 от 25.06.2014</t>
  </si>
  <si>
    <t>Нежилое помещение по пл.Ильича,4 пом.3</t>
  </si>
  <si>
    <t>№ 7 от 27.05.2015 К ТУ МП 15-09 от 18.03.2015</t>
  </si>
  <si>
    <t>Нежилое помещение по ул.Фрунзе,8 пом.20</t>
  </si>
  <si>
    <t>№ 9 от 05.06.2015 К ТУ МП 15-07 от 15.02.2015</t>
  </si>
  <si>
    <t>Нежилое помещение по ул.М.Жукова,16 пом.18</t>
  </si>
  <si>
    <t>№ 11 от 08.06.2015 К ТУ МП 15-08 от 04.03.2015</t>
  </si>
  <si>
    <t>Остановочный комплекс по ул.Калараша,16-б</t>
  </si>
  <si>
    <t>№ 16 от 05.06.2015 К ТУ МП 13-21 от 03.04.2013</t>
  </si>
  <si>
    <t>Нежилое помещение по ул.Калараша,3-б (исп. Как жилое)</t>
  </si>
  <si>
    <t>№ 21 от 10.06.2015 К ТУ МП 13-116 от 09.10.2013</t>
  </si>
  <si>
    <t>Размещение нестацион. Торговых объектов - аттракционы по Мор.бульвару</t>
  </si>
  <si>
    <t>№ 19 от 10.06.2015 К ТУ МП 15-19 от 22.04.2015</t>
  </si>
  <si>
    <t>Адм. Здание по ул.Калараша,5-б</t>
  </si>
  <si>
    <t>№ 18 от 22.06.2015 К ТУ МП 14-144 от 22.04.2014</t>
  </si>
  <si>
    <t>Многоквартирный жилой дом по ул.Приречная,14</t>
  </si>
  <si>
    <t>№ 20 от 24.06.2015 К ТУ П15-18 от 29.04.2015</t>
  </si>
  <si>
    <t>Строительство ж.д. блокир. Типа по пер.Светлый,9г</t>
  </si>
  <si>
    <t>№ 17 от 03.07.2015 К ТУ Мп 14-28 от 24.09.2014</t>
  </si>
  <si>
    <t>Нежилое помещение по ул.Калараша,56а</t>
  </si>
  <si>
    <t>№ 26 от 31.07.2015 К ТУ МП 15-33 от 08.07.2015</t>
  </si>
  <si>
    <t>Строительство магазина по ул.Деповская,6</t>
  </si>
  <si>
    <t>№ 27 от 23.07.2015 К ТУ МП 15-29 от 10.06.2015</t>
  </si>
  <si>
    <t>Объект торговли по ул.Победы,1</t>
  </si>
  <si>
    <t>№ 31 от 10.08.2015 К ТУ МП 15-45 от 08.08.2015</t>
  </si>
  <si>
    <t>Нежилое помещение по ул.К.Маркса,14/2 (кв.5)</t>
  </si>
  <si>
    <t>№ 30 от 01.09.2015 К ТУ МП 15-37 от 22.07.2015</t>
  </si>
  <si>
    <t>Нехилое помещение по ул.К.Цеткин,1 (кв. 24)</t>
  </si>
  <si>
    <t>№ 34 от 02.09.2015 К ТУ МП 15-31 от 01.07.2015</t>
  </si>
  <si>
    <t>ЗУ для строительства и эксплуатации стеклопункта по ул.Кошкина, в районе дома №8</t>
  </si>
  <si>
    <t>№ 36 от 18.09.2015 К ТУ МП 15-21 от 29.04.2015</t>
  </si>
  <si>
    <t>Многоквартирный 5-ти эт. Ж.д. с офисными помещениями по ул.М.Жукова, 17/8</t>
  </si>
  <si>
    <t>№ 28 от 13.10.2015 К ТУ П 15-13 от 01.04.2015</t>
  </si>
  <si>
    <t>Многоквартирный ж.д. по ул.Калараша,72</t>
  </si>
  <si>
    <t>№ 41 от 13.10.2015 К ТУ МП 14-115 от 27.08.2015</t>
  </si>
  <si>
    <t>Неж. Помещение (№5) по ул.Гагарина,6/4</t>
  </si>
  <si>
    <t>№ 29 от 15.10.2015 К ТУ МП 15-34 от 15.07.2015</t>
  </si>
  <si>
    <t>Неж. Помещение по ул.Ленина,8</t>
  </si>
  <si>
    <t>№ 37 от 16.10.2015 К ТУ МП 15-49 от 19.08.2015</t>
  </si>
  <si>
    <t>Объект движимого имущества - торговый павильон по ул.Шаумяна,38б с.Мессажай</t>
  </si>
  <si>
    <t>№ 45 от 20.10.2015 К ТУ МП 14-67 от 24.12.2014</t>
  </si>
  <si>
    <t>ГСК №71 (6 гаражных боксов) по ул.Адм.Макарова</t>
  </si>
  <si>
    <t>№ 42 от 27.10.2015 К ТУ №1398 от 17.04.2013</t>
  </si>
  <si>
    <t>Неж. Помещение №6,9,10 по ул.С.Перовской,6 (кв.3)</t>
  </si>
  <si>
    <t>№ 39 от 10.11.2015 К ТУ МП 15-53 от 09.09.2015</t>
  </si>
  <si>
    <t>Подключение отдельной линией 45-ти гар. Боксов, исп-х под жилье по ул.Кириченко</t>
  </si>
  <si>
    <t>№ 12 от 12.11.2015 К ТУ МП 14-142 от 24.12.2014</t>
  </si>
  <si>
    <t>Неж. Помещение (кв.№18) по ул.М.Жукова,24</t>
  </si>
  <si>
    <t>№ 10 от 20.11.2015 К ТУ МП 15-02 от 14.02.2015</t>
  </si>
  <si>
    <t>Неж. Помещение (кв. №61) по ул.Фрунзе,61</t>
  </si>
  <si>
    <t>№ 46 от 26.11.2015 К ТУ МП 15-66 от 15.11.2015</t>
  </si>
  <si>
    <t>Гаражный бокс, в районе дома по ул.Кр.Армии,15</t>
  </si>
  <si>
    <t>№ 33 от 26.11.2015 К ТУ МП 15-36 от 05.07.2015</t>
  </si>
  <si>
    <t>Неж. Помещение (кв. №58) по ул.Ленина,8</t>
  </si>
  <si>
    <t>№ 47 от 30.11.2015 К ТУ МП 15-71 от 18.11.2015</t>
  </si>
  <si>
    <t>Неж. Помещение (кв. №1) по ул.К.Цеткин,1</t>
  </si>
  <si>
    <t>№ 49 от 01.12.2015 К ТУ МП 15-75 от 25.11.2015</t>
  </si>
  <si>
    <t>Хозяйственный блок по ул.Новицкого,4</t>
  </si>
  <si>
    <t>№ 43 от 21.12.2015 К ТУ МП 15-51 от 09.09.2015</t>
  </si>
  <si>
    <t>№ 54 от 26.01.2015 К ТУ МП 15-81 от 23.12.2015</t>
  </si>
  <si>
    <t>№ 04 от 03.02.2016 К ТУ МП 14-93 от 23.07.2014</t>
  </si>
  <si>
    <t>№ 55 от 11.02.2016 К ТУ МП 15-79 от 09.12.2015</t>
  </si>
  <si>
    <t>№ 01 от 14.03.2016 К ТУ МП 16-06 от 20.01.2016</t>
  </si>
  <si>
    <t>№ 02 от 16.03.2016 К ТУ МП 15-84 от 30.12.2015</t>
  </si>
  <si>
    <t>№ 23 от 17.03.2016 К ТУ МП 15-21/1 от 22.04.2015</t>
  </si>
  <si>
    <t>№ 53 от 29.03.2016 К ТУ МП 14-30 от 24.09.2014</t>
  </si>
  <si>
    <t>16-2589-П-ФИЗ от 10.02.2016</t>
  </si>
  <si>
    <t>16-2675-П-ФИЗ от 20.04.2016</t>
  </si>
  <si>
    <t>2563-П-ФИЗ от 03.02.2016</t>
  </si>
  <si>
    <t>1585-П-ФИЗ от 13.11.2013</t>
  </si>
  <si>
    <t>2492-П-ФИЗ от 02.11.2015</t>
  </si>
  <si>
    <t>2535-П-ФИЗ от 30.12.2016</t>
  </si>
  <si>
    <t>16-2623-П-ФИЗ от 09.03.2016</t>
  </si>
  <si>
    <t>16-2602-П-ФИЗ от 24.02.2016</t>
  </si>
  <si>
    <t>2185-П-ФИЗ от 22.04.2015</t>
  </si>
  <si>
    <t>2530-П-ФИЗ от 23.12.2015</t>
  </si>
  <si>
    <t>16-2584-П-ФИЗ от 10.02.2016</t>
  </si>
  <si>
    <t>16-2497/1-П-ФИЗ от 09.12.2015</t>
  </si>
  <si>
    <t>16-2585-П-ФИЗ от 10.02.2016</t>
  </si>
  <si>
    <t>2528-П-ФИЗ от 23.12.2015</t>
  </si>
  <si>
    <t>2459-П-ФИЗ от 11.11.2015</t>
  </si>
  <si>
    <t>2466-П-ФИЗ от 01.04.2015</t>
  </si>
  <si>
    <t>2303-П-ФИЗ от 22.07.2015</t>
  </si>
  <si>
    <t>2554-П-ФИЗ от 20.01.2016</t>
  </si>
  <si>
    <t>2516-П-ФИЗ от 16.12.2015</t>
  </si>
  <si>
    <t>2402-П-ФИЗ от 16.09.2015</t>
  </si>
  <si>
    <t>2496-П-ФИЗ от 09.12.2015</t>
  </si>
  <si>
    <t>16-2632-П-ФИЗ от 16.03.2016</t>
  </si>
  <si>
    <t>Жилой дом по ул.Клары Цеткин,22</t>
  </si>
  <si>
    <t>2324-П-ФИЗ от 05.08.2015</t>
  </si>
  <si>
    <t>Жилой дом по ул.Заводская,14</t>
  </si>
  <si>
    <t>2505-П-ФИЗ от 09.12.2015</t>
  </si>
  <si>
    <t>2149-П-ФИЗ от 23.12.2015</t>
  </si>
  <si>
    <t>2553-П-ФИЗ от 20.01.2016</t>
  </si>
  <si>
    <t>2534-П-ФИЗ от 23.12.2015</t>
  </si>
  <si>
    <t>1950-П-ФИЗ от 27.08.2014</t>
  </si>
  <si>
    <t>16-2663-П-ФИЗ от 06.04.2016</t>
  </si>
  <si>
    <t>2514-П-ФИЗ от 16.12.2015</t>
  </si>
  <si>
    <t>16-2611-П-ФИЗ от 24.12.2015</t>
  </si>
  <si>
    <t>16-2709-П-ФИЗ от 18.05.16</t>
  </si>
  <si>
    <t>2520-П-ФИЗ от 16.12.15</t>
  </si>
  <si>
    <t>2511-П-ФИЗ от 16.12.15</t>
  </si>
  <si>
    <t>2409-П-ФИЗ от 23.09.15</t>
  </si>
  <si>
    <t>2519-П-ФИЗ от 16.12.15</t>
  </si>
  <si>
    <t>2491-П-ФИЗ от 02.11.15</t>
  </si>
  <si>
    <t>16-2600-П-ФИЗ от 24.02.16</t>
  </si>
  <si>
    <t>2018-П-ФИЗ от 22.10.14</t>
  </si>
  <si>
    <t>2489-П-ФИЗ от 02.11.15</t>
  </si>
  <si>
    <t>2097-П-ФИЗ от 24.12.14</t>
  </si>
  <si>
    <t>1400-П-ФИЗ от 17.04.2013</t>
  </si>
  <si>
    <t>16-2637-П-ФИЗ от 23.03.2016</t>
  </si>
  <si>
    <t>2476-П-ФИЗ от 11.11.2015</t>
  </si>
  <si>
    <t>2500-П-ФИЗ от 09.12.2015</t>
  </si>
  <si>
    <t>1646-П-ФИЗ от 18.12.2013</t>
  </si>
  <si>
    <t>2510-П-ФИЗ от 16.12.2015</t>
  </si>
  <si>
    <t>16-2680-П-ФИЗ от 20.04.2016</t>
  </si>
  <si>
    <t>№02/1 ТУ МП16-09 от 03.02.2016</t>
  </si>
  <si>
    <t>№03 ТУ МП15-23 от 06.05.2015</t>
  </si>
  <si>
    <t>№51 ТУ №15-65 от 05.11.2015</t>
  </si>
  <si>
    <t>№04 ТУ П15-17 от 16.04.2015</t>
  </si>
  <si>
    <t>№05 ТУ П16-05 от 16.03.2016</t>
  </si>
  <si>
    <t>№06 ТУ П15-37 от 23.12.2015</t>
  </si>
  <si>
    <t>№38 ТУ МП14-95 от 23.07.2014</t>
  </si>
  <si>
    <t>№ 13 от 13.04.2016 ТУ МП16-24 от 13.04.2016</t>
  </si>
  <si>
    <t>№ 08 ТУ МП16-12 от 24.02.2016</t>
  </si>
  <si>
    <t>№ 11 от 20.04.2016 ТУ П16-13 от 06.04.2016</t>
  </si>
  <si>
    <t>№ 14 от 16.05.2016 № П16-12 от 06.04.2016</t>
  </si>
  <si>
    <t>№ 52 ТУ №П15-34 от 09.12.2015</t>
  </si>
  <si>
    <t>№ 17 от 20.05.2016 №ТУ МП16-31 от 18.05.2016</t>
  </si>
  <si>
    <t>№ 53 ТУ П14-30 от 24.09.2014</t>
  </si>
  <si>
    <t>№ 25 от 16.06.2016 ТУ МП16-37 от 01.06.2016</t>
  </si>
  <si>
    <t>№ 26 от 16.06.2016 ТУ МП16-38 от 01.06.2016</t>
  </si>
  <si>
    <t>№ 24 от 16.06.2016 ТУ МП16-29 от 18.05.2016</t>
  </si>
  <si>
    <t>16-2635-П-ФИЗ от 23.03.2016</t>
  </si>
  <si>
    <t>16-2662-П-ФИЗ от 06.04.2016</t>
  </si>
  <si>
    <t>1399-П-ФИЗ от 17.04.2014</t>
  </si>
  <si>
    <t>16-2727-П-ФИЗ от 01.06.2016</t>
  </si>
  <si>
    <t>16-2716-П-ФИЗ от 25.05.2016</t>
  </si>
  <si>
    <t>16-2706-П-ФИЗ от 18.05.2016</t>
  </si>
  <si>
    <t>16-2714-П-ФИЗ от 25.05.2016</t>
  </si>
  <si>
    <t>16-2750-П-ФИЗ от 08.06.2016</t>
  </si>
  <si>
    <t>16-2770-П-ФИЗ от 22.06.2016</t>
  </si>
  <si>
    <t>1583-П-ФИЗ от 06.11.2013</t>
  </si>
  <si>
    <t>16-2726-П-ФИЗ от 01.06.2016</t>
  </si>
  <si>
    <t>2484-П-ФИЗ от 25.11.2015</t>
  </si>
  <si>
    <t>16-2621-П-ФИЗ от 09.03.2016</t>
  </si>
  <si>
    <t>16-2712-П-ФИЗ от 25.05.2016</t>
  </si>
  <si>
    <t>2319-П-ФИЗ от 29.07.2016</t>
  </si>
  <si>
    <t>2262-П-ФИЗ от 24.06.2015</t>
  </si>
  <si>
    <t>2545-П-ФИЗ от 13.01.2016</t>
  </si>
  <si>
    <t>2544-П-ФИЗ от 30.12.2015</t>
  </si>
  <si>
    <t>16-2543-П-ФИЗ от 30.12.2015</t>
  </si>
  <si>
    <t>16-2798-П-ФИЗ от 13.07.2016</t>
  </si>
  <si>
    <t>2392-П-ФИЗ от 09.09.2015</t>
  </si>
  <si>
    <t>2270-П-ФИЗ от 24.06.2015</t>
  </si>
  <si>
    <t>16-2734-П-ФИЗ от 08.06.2016</t>
  </si>
  <si>
    <t>2114-П-ФИЗ от 04.02.2015</t>
  </si>
  <si>
    <t>2340-П-ФИЗ от 12.08.2015</t>
  </si>
  <si>
    <t>16-2785-П-ФИЗ от 06.07.2016</t>
  </si>
  <si>
    <t>16-2775-П-ФИЗ от 29.06.2016</t>
  </si>
  <si>
    <t>2448-П-ФИЗ от 28.10.2015</t>
  </si>
  <si>
    <t>16-2697-П-ФИЗ от 18.05.2016</t>
  </si>
  <si>
    <t>16-2782-П-ФИЗ от 06.07.2016</t>
  </si>
  <si>
    <t>2107-П-ФИЗ от 21.01.2015</t>
  </si>
  <si>
    <t>2468-П-ФИЗ от 11.11.2015</t>
  </si>
  <si>
    <t>2424-П-ФИЗ от 09.10.2015</t>
  </si>
  <si>
    <t>16-2802-П-ФИЗ от 20.07.2016</t>
  </si>
  <si>
    <t>16-2820-П-ФИЗ от 03.08.2016</t>
  </si>
  <si>
    <t>16-2748-П-ФИЗ от 08.06.2016</t>
  </si>
  <si>
    <t>16-2749-П-ФИЗ от 08.06.2016</t>
  </si>
  <si>
    <t>16-2515-П-ФИЗ от 16.12.2015</t>
  </si>
  <si>
    <t>16-2755-П-ФИЗ от 16.12.2015</t>
  </si>
  <si>
    <t>2449-П-ФИЗ от 28.10.2015</t>
  </si>
  <si>
    <t>16-2684-П-ФИЗ от 27.04.2016</t>
  </si>
  <si>
    <t>2129-П-ФИЗ от 18.02.2015</t>
  </si>
  <si>
    <t>16-2803-П-ФИЗ от 20.07.2016</t>
  </si>
  <si>
    <t>№ 50-дог от 09.12.2015 К ТУ № П15-35 от 09.12.2015</t>
  </si>
  <si>
    <t>№ 28-дог от 12.07.2016 К ТУ МП15-76 от 25.11.2015</t>
  </si>
  <si>
    <t>№ 20-дог от 30.05.2016 К ТУ № МП16-36 от 25.05.2016</t>
  </si>
  <si>
    <t>№ 18-дог от 23.05.2016</t>
  </si>
  <si>
    <t>№ 33-дог ТУ № П16-31 от 10.08.2016</t>
  </si>
  <si>
    <t>№ 11-дог от 20.04.2016 К ТУ П16-13 от 06.04.2016</t>
  </si>
  <si>
    <t>№ 14-дог от 16.05.2016 К ТУ П16-12 от 06.04.2016</t>
  </si>
  <si>
    <t>№ 2448-П-ФИЗ от 28.10.2015</t>
  </si>
  <si>
    <t>№ 2538-П-ФИЗ от 30.12.2015</t>
  </si>
  <si>
    <t>№ 2518-П-ФИЗ от 16.12.2015</t>
  </si>
  <si>
    <t>№ 2527-П-ФИЗ от 23.12.2015</t>
  </si>
  <si>
    <t>№ 2229-П-ФИЗ от 26.05.2015</t>
  </si>
  <si>
    <t>№ 2475-П-ФИЗ от 11.11.2015</t>
  </si>
  <si>
    <t>№ 16-2679-П-ФИЗ от 20.04.2016</t>
  </si>
  <si>
    <t>№ 16-2846-П-ФИЗ от 17.08.2016</t>
  </si>
  <si>
    <t>№ 2424-П-ФИЗ от 09.10.2015</t>
  </si>
  <si>
    <t>№ 16-2698-П-ФИЗ от 18.05.2016</t>
  </si>
  <si>
    <t>№ 2516-П-ФИЗ от 16.12.2015</t>
  </si>
  <si>
    <t>№ 16-2801-П-ФИЗ от 13.07.2016</t>
  </si>
  <si>
    <t>№ 16-2107-П-ФИЗ от 21.01.2015</t>
  </si>
  <si>
    <t>№ 2539-П-ФИЗ от 30.12.2015</t>
  </si>
  <si>
    <t>№ 2537-П-ФИЗ от 30.12.2015</t>
  </si>
  <si>
    <t>№ 16-2842-П-ФИЗ от 17.08.2016</t>
  </si>
  <si>
    <t>№ 2513-П-ФИЗ от 16.12.2015</t>
  </si>
  <si>
    <t>№ 16-2844-П-ФИЗ от 17.08.2016</t>
  </si>
  <si>
    <t>№ 16-2843-П-ФИЗ от 17.08.2016</t>
  </si>
  <si>
    <t>№ 16-2848-П-ФИЗ от 24.08.2016</t>
  </si>
  <si>
    <t>№ 2525-П-ФИЗ от 23.12.2015</t>
  </si>
  <si>
    <t>№ 16-2682-П-ФИЗ от 27.04.2016</t>
  </si>
  <si>
    <t>№ 16-2629-П-ФИЗ от 16.03.2016</t>
  </si>
  <si>
    <t>№ 16-2603-П-ФИЗ от 24.02.2016</t>
  </si>
  <si>
    <t>№ 16-2703-П-ФИЗ от 18.05.2016</t>
  </si>
  <si>
    <t>№ 2452-П-ФИЗ от 28.10.2015</t>
  </si>
  <si>
    <t>№ 2102-П-ФИЗ от 21.01.2015</t>
  </si>
  <si>
    <t>№ 2107-П-ФИЗ от 21.01.2015</t>
  </si>
  <si>
    <t>№ 2130-П-ФИЗ от 18.02.2015</t>
  </si>
  <si>
    <t>№ 16-2856-П-ФИЗ от 31.08.2016</t>
  </si>
  <si>
    <t>№ 2506-П-ФИЗ от 09.12.2015</t>
  </si>
  <si>
    <t>№ 16-2647-П-ФИЗ от 30.03.2016</t>
  </si>
  <si>
    <t>№ 2446-П-ФИЗ от 28.10.2015</t>
  </si>
  <si>
    <t>№ 16-2683-П-ФИЗ от 27.04.2016</t>
  </si>
  <si>
    <t>№ 16-2609-П-ФИЗ от 24.02.2016</t>
  </si>
  <si>
    <t>№ 16-2802-П-ФИЗ от 20.07.2016</t>
  </si>
  <si>
    <t>№ 16-2686-П-ФИЗ от 27.04.2016</t>
  </si>
  <si>
    <t>№ 2419-П-ФИЗ от 30.09.2015</t>
  </si>
  <si>
    <t>№ 2419-П-ФИЗ от 30.09.2016</t>
  </si>
  <si>
    <t>№ 16-2922-П-ФИЗ от 05.10.2016</t>
  </si>
  <si>
    <t>№ 2152-П-ФИЗ от 18.03.2015</t>
  </si>
  <si>
    <t>№ 16-2728-П-ФИЗ от 01.06.2016</t>
  </si>
  <si>
    <t>№ 2524-П-ФИЗ от 23.12.2015</t>
  </si>
  <si>
    <t>№ 16-2962-П-ФИЗ от 02.11.2016</t>
  </si>
  <si>
    <t>№ 16-2789-П-ФИЗ от 06.12.2016</t>
  </si>
  <si>
    <t>№ 16-2636-П-ФИЗ от 23.03.2016</t>
  </si>
  <si>
    <t>№ 16-2975-П-ФИЗ от 16.11.2016</t>
  </si>
  <si>
    <t>№ 16-2933-П-ФИЗ от 12.10.2016</t>
  </si>
  <si>
    <t>№ 16-2958-П-ФИЗ от 02.11.2016</t>
  </si>
  <si>
    <t>№ 2540-П-ФИЗ от 30.12.2015</t>
  </si>
  <si>
    <t>№ 2531-П-ФИЗ от 23.12.2015</t>
  </si>
  <si>
    <t>№ 2052-П-ФИЗ от 19.11.2014</t>
  </si>
  <si>
    <t>№ 2035-П-ФИЗ от 05.11.2014</t>
  </si>
  <si>
    <t>№ 16-2967-П-ФИЗ от 02.11.2016</t>
  </si>
  <si>
    <t>№ 2036-П-ФИЗ от 05.11.2014</t>
  </si>
  <si>
    <t>№ 2012-П-ФИЗ от 15.10.2014</t>
  </si>
  <si>
    <t>№ 2202-П-ФИЗ от 06.05.2015</t>
  </si>
  <si>
    <t>№ 2201-П-ФИЗ от 06.05.2015</t>
  </si>
  <si>
    <t>№ 2089-П-ФИЗ от 17.12.2014</t>
  </si>
  <si>
    <t>№ 34 от 15.08.2016 К ТУ № МП16-50 от 03.08.2016</t>
  </si>
  <si>
    <t>№ 37 от 03.11.2016 К ТУ № МП15-78 от 25.11.2016</t>
  </si>
  <si>
    <t>№ 40 от 21.11.2016 К ТУ № МП16-63 от 05.10.2016</t>
  </si>
  <si>
    <t>№ 35 от 16.09.2016 К ТУ № МП16-72 от 26.10.2016</t>
  </si>
  <si>
    <t>№ 36 от 03.11.2016 К ТУ № МП16-65 от 12.10.2016</t>
  </si>
  <si>
    <t>№ 41 от 29.11.2016 К ТУ № П16-44 от 02.11.2016</t>
  </si>
  <si>
    <t>№ 32 от 08.08.2016 К ТУ № П12-27 от 20.06.2012</t>
  </si>
  <si>
    <t>№ 33 от 12.08.2016 К ТУ № П16-31 от 10.08.2016</t>
  </si>
  <si>
    <t>Жилой дом по ул. Мичурина, 44</t>
  </si>
  <si>
    <t>№ 2081-П-ФИЗ от 17.12.2014</t>
  </si>
  <si>
    <t>Жилой дом по ул. Крылова, 12</t>
  </si>
  <si>
    <t>Подключение к канализации жилого дома по ул. Саратовская, 29</t>
  </si>
  <si>
    <t>Подключение к канализации 1/4 жилого дома по ул. Туапсинская, 17</t>
  </si>
  <si>
    <t>№ 16-2733-П-ФИЗ от 08.06.2016</t>
  </si>
  <si>
    <t>Подключение к канализации жилого дома по ул. Садовая, 54/9</t>
  </si>
  <si>
    <t>№ 2451-П-ФИЗ от 28.10.2015</t>
  </si>
  <si>
    <t>Объект незавершенного строительства - жилой дом по ул. Кондратьева, 10</t>
  </si>
  <si>
    <t>№ 16-2633-П-ФИЗ от 23.03.2016</t>
  </si>
  <si>
    <t>1/2 жилого дома по ул. Крылова, 19</t>
  </si>
  <si>
    <t>Подключение к канализации жилого дома (3/5 доли) по ул. Приморская, 30</t>
  </si>
  <si>
    <t>№ 16-2771-П-ФИЗ от 06.07.2016</t>
  </si>
  <si>
    <t>Подключение к канализации жилого дома по ул. Волгоградская, 17/1</t>
  </si>
  <si>
    <t>№ 16-2979-П-ФИЗ от 16.11.2016</t>
  </si>
  <si>
    <t>Переподключение водопровода и подключение к канализации жилого дома по ул. К. Либкнехта, 30</t>
  </si>
  <si>
    <t>№ 16-3002 от 23.11.2016</t>
  </si>
  <si>
    <t>Жилой дом по ул. Тургенева, 11</t>
  </si>
  <si>
    <t>Жилой дом (пом. 1,2,5,6) по ул. Р. Люксембург, 50</t>
  </si>
  <si>
    <t>3/11 жилого дома по ул. Саратовская, 14/1</t>
  </si>
  <si>
    <t>№ 16-2957-П-ФИЗ от 02.11.2016</t>
  </si>
  <si>
    <t>Жилой дом по ул. Адм. Макарова, 31д</t>
  </si>
  <si>
    <t>№ 16-2960-П-ФИЗ от 02.11.2016</t>
  </si>
  <si>
    <t>Жилой дом по ул. Волгоградская, 29а</t>
  </si>
  <si>
    <t>№ 2187-П-ФИЗ от 22.04.2015</t>
  </si>
  <si>
    <t>Жилой дом (1/2 доли) по ул. К. Цеткин, 23</t>
  </si>
  <si>
    <t>№ 17-46-П-ФИЗ от 15.02.2017</t>
  </si>
  <si>
    <t>Жилой дом по ул. Шишкина, 16</t>
  </si>
  <si>
    <t>№ 2049-П-ФИЗ от 19.11.2014</t>
  </si>
  <si>
    <t>1/2 жилого дома по ул. Киевская, 5</t>
  </si>
  <si>
    <t>№ 16-2927-П-ФИЗ от 12.10.2016</t>
  </si>
  <si>
    <t>Жилой дом по ул. Кондратьева, 12</t>
  </si>
  <si>
    <t>№ 17-34-П-ФИЗ от 01.02.2017</t>
  </si>
  <si>
    <t>Жилой дом по ул. Кавказская, 1а</t>
  </si>
  <si>
    <t>№ 16-3012-П-ФИЗ от 07.12.2016</t>
  </si>
  <si>
    <t>Жилой дом (87/296 доли) по ул. К. Цеткин, 25</t>
  </si>
  <si>
    <t>№ 17-35-П-ФИЗ от 08.02.2017</t>
  </si>
  <si>
    <t>ЗУ под ИЖС по ул. Кириченко, 87</t>
  </si>
  <si>
    <t>№ 16-2736-П-ФИЗ от 08.06.2016</t>
  </si>
  <si>
    <t>Жилой дом по ул. Кириченко, 112</t>
  </si>
  <si>
    <t>№ 16-2735-П-ФИЗ от 08.06.2016</t>
  </si>
  <si>
    <t>Строительство и эксплуатация многоквартирных ж.д. блокированного типа по ул. Киевская, 123-г</t>
  </si>
  <si>
    <t>№32 от 08.08.2016 К ТУ № П12-27 от 20.06.2012</t>
  </si>
  <si>
    <t>Переустройство и перепланировка помещения-аптеки по ул. Фрунзе, 57</t>
  </si>
  <si>
    <t>№ 17-01 от 23.01.2017 к ТУ П16-96 от 07.12.2016</t>
  </si>
  <si>
    <t>Строительство многоквартирного жилого дома со встроено-пристроенными помещениями адм. делового и торгового назначения по ул. Речная, 1</t>
  </si>
  <si>
    <t>№ 32 от 08.08.2016 К ТУ №П12-27 от 20.06.2012</t>
  </si>
  <si>
    <t>Торговое здание по ул. Победы, 10</t>
  </si>
  <si>
    <t>№ 05 от 28.03.2017 к ТУ МП14-68 от 25.06.2014</t>
  </si>
  <si>
    <t>Жилой дом по ул. К. Цеткин, 45б</t>
  </si>
  <si>
    <t>№ 17-53-П-ФИЗ от 15.02.2017</t>
  </si>
  <si>
    <t>1. Проектирование и строительство канализации района Грознефть (подключение к Вельяминовскому коллектору), разработка проекта строительства (ПСД, ПИР) 520 м;                            2. Проектирование и строительство канализации района ул.Интернациональная, разработка проекта строительства (ПСД, ПИР) 270 м</t>
  </si>
  <si>
    <t>1/3 части жилого дома по ул. Дзержинского, 34 а</t>
  </si>
  <si>
    <t>№ 16-2930-П-ФИЗ от 12.10.2016</t>
  </si>
  <si>
    <t>Жилой дом (20/43 доли) по ул. К. Цеткин, 49</t>
  </si>
  <si>
    <t>№ 17-36-П-ФИЗ от 08.02.2017</t>
  </si>
  <si>
    <t>Квартира № 5 по ул. Горького, 22</t>
  </si>
  <si>
    <t>№ 17-08-П-ФИЗ от 18.01.2017</t>
  </si>
  <si>
    <t>Жилой дом и 3/5 жилого дома по ул. Пархоменко, 20</t>
  </si>
  <si>
    <t>№ 17-98-П-ФИЗ от 15.03.2017</t>
  </si>
  <si>
    <t>Жилой дом по ул. Шишкина, 18</t>
  </si>
  <si>
    <t>1/2 жилого дома по ул. Садовая, 13</t>
  </si>
  <si>
    <t>№ 16-3025-П-ФИЗ от 07.12.2016</t>
  </si>
  <si>
    <t>Жилой дом по ул. Мичурина, 23</t>
  </si>
  <si>
    <t>№ 2087-П-ФИЗ от 17.12.2014</t>
  </si>
  <si>
    <t>1/2 жилого дома по ул. К. Цеткин, 73</t>
  </si>
  <si>
    <t>№ 17-115-П-ФИЗ от 22.03.2017</t>
  </si>
  <si>
    <t>1/2 жилого дома по ул. К. Цеткин, 69</t>
  </si>
  <si>
    <t>№ 17-151-П-ФИЗ от 05.04.2017</t>
  </si>
  <si>
    <t>1/4 жилого дома по ул. Дзержинского, 8</t>
  </si>
  <si>
    <t>№ 16-2921-П-ФИЗ от 05.10.2016</t>
  </si>
  <si>
    <t>Жилой дом по ул. Армавирская, 45</t>
  </si>
  <si>
    <t>№ 17-57-П-ФИЗ от 15.02.2017</t>
  </si>
  <si>
    <t>Жилой дом по ул. Туапсинская, 18</t>
  </si>
  <si>
    <t>№ 16-2759-П-ФИЗ от 15.06.2016</t>
  </si>
  <si>
    <t>Жилой дом по ул. Мичурина, 10</t>
  </si>
  <si>
    <t>№ 16-3031-П-ФИЗ от 07.12.2016</t>
  </si>
  <si>
    <t>ЗУ для ИЖС по ул. Б. Хмельницкого, 8</t>
  </si>
  <si>
    <t>№ 16-2993-П-ФИЗ от 23.11.2016</t>
  </si>
  <si>
    <t>Жилой дом по ул. Зенитная, 4</t>
  </si>
  <si>
    <t>№ 16-2688-П-ФИЗ от 27.04.2016</t>
  </si>
  <si>
    <t>2/3 жилого дома по ул. Мичурина, 8</t>
  </si>
  <si>
    <t>№ 16-3026-П-ФИЗ от 07.12.2016</t>
  </si>
  <si>
    <t>Жилой дом по ул. Новицкого, 51</t>
  </si>
  <si>
    <t>№ 2244-П-ФИЗ от 10.06.2015</t>
  </si>
  <si>
    <t>Жилой дом по ул. Мичурина, 48</t>
  </si>
  <si>
    <t>№ 2050-П-ФИЗ от 19.11.2014</t>
  </si>
  <si>
    <t>Жилой дом по ул. Дзержинского, 27</t>
  </si>
  <si>
    <t>№ 17-112-П-ФИЗ от 22.03.2017</t>
  </si>
  <si>
    <t>Часть жилого дома, помещения 1-17 по ул. Пархоменко, 44</t>
  </si>
  <si>
    <t>№ 16-2699-П-ФИЗ от 18.05.2016</t>
  </si>
  <si>
    <t>1/2 жилого дома по пер. Урицкого, 2</t>
  </si>
  <si>
    <t>№ 16-2725-П-ФИЗ от 01.06.2016</t>
  </si>
  <si>
    <t>1/2 жилого дома по ул. Садовая, 14</t>
  </si>
  <si>
    <t>№ 16-3029-П-ФИЗ от 07.12.2016</t>
  </si>
  <si>
    <t>1/2 жилого дома по ул. Шаумяна, 53</t>
  </si>
  <si>
    <t>№ 17-176-П-ФИЗ от 26.04.2017</t>
  </si>
  <si>
    <t>Жилой дом по ул. Новицкого, 61</t>
  </si>
  <si>
    <t>№ 16-2990-П-ФИЗ от 23.11.2016</t>
  </si>
  <si>
    <t>Жилой дом по ул. Нахимова, 36</t>
  </si>
  <si>
    <t>№ 16-2890-П-ФИЗ от 07.09.2016</t>
  </si>
  <si>
    <t>Квартира №2 в жилом доме по ул. К. Цеткин, 45</t>
  </si>
  <si>
    <t>№ 17-51-П-ФИЗ от 15.02.2017</t>
  </si>
  <si>
    <t>Жилой блок по ул. Новицкого, 59</t>
  </si>
  <si>
    <t>№ 16-2999-П-ФИЗ от 23.11.2016</t>
  </si>
  <si>
    <t>Жилой дом № 27, литер "В" по ул. Приморская</t>
  </si>
  <si>
    <t>№ 16-2428-П-ФИЗ от 14.10.2015</t>
  </si>
  <si>
    <t>Жилой дом по ул. Ломоносова, 2</t>
  </si>
  <si>
    <t>№ 17-14-П-ФИЗ от 25.01.2017</t>
  </si>
  <si>
    <t>Жилой дом по ул. Крылова, 17</t>
  </si>
  <si>
    <t>Жилой дом по пер. Мичурина, 3</t>
  </si>
  <si>
    <t>№ 16-3056-П-ФИЗ от 28.12.2016</t>
  </si>
  <si>
    <t>Жилой дом по пер. Мичурина, 5</t>
  </si>
  <si>
    <t>№ 16-3057-П-ФИЗ от 28.12.2016</t>
  </si>
  <si>
    <t>Жилой дом по ул. Ломоносова, 1 г</t>
  </si>
  <si>
    <t>№ 17-69-П-ФИЗ от 15.02.2017</t>
  </si>
  <si>
    <t>Жилой дом по ул. Мичурина, 6</t>
  </si>
  <si>
    <t>№ 16-3028-П-ФИЗ от 07.12.2017</t>
  </si>
  <si>
    <t>Часть жилого дома по ул. Ломоносова, 9</t>
  </si>
  <si>
    <t>№ 17-01-П-ФИЗ от 11.01.2017</t>
  </si>
  <si>
    <t>Жилой дом по ул. Армавирская, 51</t>
  </si>
  <si>
    <t>№ 17-159-П-ФИЗ от 12.04.2017</t>
  </si>
  <si>
    <t>1/2 жилого дома по ул. Мичурина, 48</t>
  </si>
  <si>
    <t>№ 16-2837-П-ФИЗ от 17.08.2016</t>
  </si>
  <si>
    <t>Жилой дом по ул. Пархоменко, 17, лит. Д</t>
  </si>
  <si>
    <t>№ 17-23-П-ФИЗ от 01.02.2017</t>
  </si>
  <si>
    <t>1/2 жилого дома по ул. К. Цеткин, 29</t>
  </si>
  <si>
    <t>№ 17-47-П-ФИЗ от 15.02.2017</t>
  </si>
  <si>
    <t>Жилой дом по ул. Дзержинского, 41</t>
  </si>
  <si>
    <t>№ 17-172-П-ФИЗ от 26.04.2017</t>
  </si>
  <si>
    <t>3/5 жилого дома по пер. Мичурина, 9</t>
  </si>
  <si>
    <t>№ 16-3038-П-ФИЗ от 14.12.2016</t>
  </si>
  <si>
    <t>2/5 жилого дома по пер. Мичурина, 9</t>
  </si>
  <si>
    <t>№ 16-3032-П-ФИЗ от 07.12.2016</t>
  </si>
  <si>
    <t>Жилое помещение, состоящее из комнат № 18-37 по ул.Пархоменко, 44</t>
  </si>
  <si>
    <t>№ 17-108-П-ФИЗ от 15.03.2017</t>
  </si>
  <si>
    <t>1/2 жилого дома по ул. К. Цеткин, 57</t>
  </si>
  <si>
    <t>№ 17-150-П-ФИЗ от 05.04.2017</t>
  </si>
  <si>
    <t>Жилой дом по ул. Садовая, 39</t>
  </si>
  <si>
    <t>№ 2083-П-ФИЗ от 17.12.2014</t>
  </si>
  <si>
    <t>1/3 доли жилого дома по ул. Кирова, 30</t>
  </si>
  <si>
    <t>№ 17-175-П-ФИЗ от 26.04.2017</t>
  </si>
  <si>
    <t>Жилой дом по ул. Кирова, 28</t>
  </si>
  <si>
    <t>2/9 доли жилого дома по ул. Кирова, 26</t>
  </si>
  <si>
    <t>Строительство домов блокированного типа (танхаусы) по ул. Калараша, 75</t>
  </si>
  <si>
    <t>№ 09 от 20.04.2017 К ТУ № П14-26 от 20.08.2014 И ТУ МП15-23 от 06.05.2015</t>
  </si>
  <si>
    <t>Многоквартирный жилой дом (7 квартир) по ул. Калараша</t>
  </si>
  <si>
    <t>№ 04 от 31.03.2017 к ТУ П17-03 от 15.02.2017</t>
  </si>
  <si>
    <t>Гаражные боксы № 1, 2, 3 по ул. Деповская, 21-а</t>
  </si>
  <si>
    <t>№ 10 от 08.06.2017 к ТУ МП16-22 от 30.03.2016</t>
  </si>
  <si>
    <t>Нежилое помещение (подвал) № 3-7 по ул. М. Жукова, 20/6</t>
  </si>
  <si>
    <t>№ 06 от 28.03.2017 к ТУ МП16-60 от 28.09.2016</t>
  </si>
  <si>
    <t>Гараж по ул. Деповская</t>
  </si>
  <si>
    <t>№ 14 от 21.06.2017 к ТУ №МП17-20 от 15.03.2017</t>
  </si>
  <si>
    <t>1/2 жилого дома по ул. Полетаева, 81</t>
  </si>
  <si>
    <t>Жилой дом (1/3 доли) по ул. Дзержинского, 15</t>
  </si>
  <si>
    <t>Два жилых дома по ул. Островского, 16</t>
  </si>
  <si>
    <t>Жилой дом по ул. Пархоменко, 44</t>
  </si>
  <si>
    <t>Жилой дом по ул. Комсомольская, 27</t>
  </si>
  <si>
    <t>Жилой дом и 1/2 части жилого дома по ул. К. Цеткин, 73</t>
  </si>
  <si>
    <t>Жилой дом по ул. Волгоградская, 29</t>
  </si>
  <si>
    <t>ЗУ для ИЖС по ул. Мичурина, 10, участок № 2</t>
  </si>
  <si>
    <t>Домовладение по ул. К. Цеткин, 30а</t>
  </si>
  <si>
    <t>Часть жилого дома по ул. Пархоменко, 12б</t>
  </si>
  <si>
    <t>Строительство жилых блоков блокированного типа (блок № 1,2) по ул. Калараша в районе дома № 32</t>
  </si>
  <si>
    <t>Жилой дом (4/9 доли) по ул. К. Цеткин, 39б</t>
  </si>
  <si>
    <t>Жилой дом по ул. Дзержинского, 6</t>
  </si>
  <si>
    <t>ЗУ для строительства жилого дома по ул. Новороссийское шоссе, 10а</t>
  </si>
  <si>
    <t>16/23 доли жилого дома по ул. Армавирская, 24</t>
  </si>
  <si>
    <t>Жилой дом по ул. Калараша, 8</t>
  </si>
  <si>
    <t>Жилой дом по ул. Новицкого, 57</t>
  </si>
  <si>
    <t>Квартира № 10 жилого дома по ул. К. Цеткин, 39в</t>
  </si>
  <si>
    <t>Жилой дом по ул. Островского, 11, корп. А</t>
  </si>
  <si>
    <t>2/27 жилого дома по ул. Красина, 19/15</t>
  </si>
  <si>
    <t>Подключение к канализации жилого дома по ул. Новицкого, 80</t>
  </si>
  <si>
    <t>Подключение к канализации жилого дома по ул. Сочинская, 55</t>
  </si>
  <si>
    <t>Подключение к канализации жилого дома по ул. Шишкина, 18/1</t>
  </si>
  <si>
    <t>Подключение к канализации жилого дома по ул. Новицкого, 55</t>
  </si>
  <si>
    <t>Подключение к канализации жилого дома по ул. Приморская, 28а</t>
  </si>
  <si>
    <t>Подключение к канализации жилого блока литер Б по ул. Приморская, 16а</t>
  </si>
  <si>
    <t>Подключение к канализации жилого дома по ул. Приморская, 18</t>
  </si>
  <si>
    <t>Установка в/узла и подключение к канализации жилого дома по ул. Саратовская, 5</t>
  </si>
  <si>
    <t>Жилой дом по ул. Парковая - Зенитная, 31</t>
  </si>
  <si>
    <t>Подключение к канализации жилого дома по ул. Новицкого, 60</t>
  </si>
  <si>
    <t>ЗУ для размещения объектов розничной торговли по ул. Калараша</t>
  </si>
  <si>
    <t>ЗУ для размещения объектов торговли (общественного питания) по ул. Гагарина</t>
  </si>
  <si>
    <t>Объект незавершенного строительства - торговое здание по ул. Кирова, 4</t>
  </si>
  <si>
    <t>Жилая застройка по ул. Речная, 1 и 2 этапы строительства (1 этап)</t>
  </si>
  <si>
    <t>Гараж по ул. Фрунзе, в районе дома № 57</t>
  </si>
  <si>
    <t>Гараж по ул. Фрунзе, 53а</t>
  </si>
  <si>
    <t>Гараж в районе дома № 76 по ул. Б. Хмельницкого</t>
  </si>
  <si>
    <t>Многоквартирный жилой дом по ул. Ленинградская, 6</t>
  </si>
  <si>
    <t>ЗУ для размещения административного здания по ул. Калараша</t>
  </si>
  <si>
    <t>Строительство многоквартирного жилого дома по ул. К. Маркса, 30</t>
  </si>
  <si>
    <t>№ 17-22 от 30.08.2017 К ТУ № П15-28 от 30.09.2015</t>
  </si>
  <si>
    <t>№ 17-23 от 14.09.2017 К ТУ № МП17-16 от 15.02.2017</t>
  </si>
  <si>
    <t>№ 17-21 от 30.08.2017 К ТУ № П17-02 от 25.01.2017</t>
  </si>
  <si>
    <t>№ 17-17 от 31.07.2017 К ТУ № МП17-39 от 24.05.2017</t>
  </si>
  <si>
    <t>№ 17-20 от 15.08.2017 К ТУ № МП17-25 от 29.03.2017</t>
  </si>
  <si>
    <t>№ 17-19 от 15.08.2017 К ТУ № МП17-35 от 26.04.2017</t>
  </si>
  <si>
    <t>№ МП17-02 от 18.01.2017</t>
  </si>
  <si>
    <t>№ 17-16 от 17.07.2017 К ТУ № 17-53 от 12.07.2017</t>
  </si>
  <si>
    <t>№ 17-15-дог от 10.07.2017 К ТУ № П16-19 от 16.03.2016</t>
  </si>
  <si>
    <t>№ 17-392-П-ФИЗ от 23.08.2017</t>
  </si>
  <si>
    <t>№ 16-2821-П-ФИЗ от 03.08.2016</t>
  </si>
  <si>
    <t>№ 16-2604-П-ФИЗ от 24.02.2016</t>
  </si>
  <si>
    <t>№ 16-2969-П-ФИЗ от 02.11.2016</t>
  </si>
  <si>
    <t>№ 16-2767-П-ФИЗ от 22.06.2016</t>
  </si>
  <si>
    <t>№ 16-2953-П-ФИЗ от 02.11.2016</t>
  </si>
  <si>
    <t>№ 17-313-П-ФИЗ от 19.07.2017</t>
  </si>
  <si>
    <t>№ 17-50-П-ФИЗ от 15.02.2017</t>
  </si>
  <si>
    <t>№ 17-171-П-ФИЗ от 26.04.2017</t>
  </si>
  <si>
    <t>№ 16-2998-П-ФИЗ от 23.11.2016</t>
  </si>
  <si>
    <t>№ 17-52-П-ФИЗ от 15.02.2017</t>
  </si>
  <si>
    <t>№ 17-324-П-ФИЗ от 26.07.2017</t>
  </si>
  <si>
    <t>№ 17-109-П-ФИЗ от 15.03.2017</t>
  </si>
  <si>
    <t>№ 17-49-П-ФИЗ от 15.02.2017</t>
  </si>
  <si>
    <t>№ 16-2608-П-ФИЗ от 24.02.2016</t>
  </si>
  <si>
    <t>№ 17-178-П-ФИЗ от 26.04.2017</t>
  </si>
  <si>
    <t>№ 16-2827-П-ФИЗ от 10.08.2016</t>
  </si>
  <si>
    <t>№ 16-2944-П-ФИЗ от 26.10.2016</t>
  </si>
  <si>
    <t>№ 16-2954-П-ФИЗ от 02.11.2016</t>
  </si>
  <si>
    <t>№ 17-182-П-ФИЗ от 03.05.2017</t>
  </si>
  <si>
    <t>№ 17-48-П-ФИЗ от 15.02.2017</t>
  </si>
  <si>
    <t>№ 2361-П-ФИЗ от 26.08.2015</t>
  </si>
  <si>
    <t>№ 17-84-П-ФИЗ от 22.02.2017</t>
  </si>
  <si>
    <t>№ 17-09-П-ФИЗ от 18.01.2017</t>
  </si>
  <si>
    <t>№ 17-255-П-ФИЗ от 21.06.2017</t>
  </si>
  <si>
    <t>№ 16-2678-П-ФИЗ от 20.04.2016</t>
  </si>
  <si>
    <t>№ 17-70-П-ФИЗ от 15.02.2017</t>
  </si>
  <si>
    <t>№ 17-89-П-ФИЗ от 22.02.2017</t>
  </si>
  <si>
    <t>№ 2557-П-ФИЗ от 27.01.2015</t>
  </si>
  <si>
    <t>№ 17-189-П-ФИЗ от 17.05.2017</t>
  </si>
  <si>
    <t>Таблица 4. Сведения о фактически подключенной нагрузке, не планировавшейся в инвестиционной программы в г. Туапсе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</si>
</sst>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dd/mm/yy;@"/>
  </numFmts>
  <fonts count="2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Arial"/>
      <family val="2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vertAlign val="superscript"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5" fillId="0" borderId="0"/>
    <xf numFmtId="0" fontId="21" fillId="0" borderId="0"/>
    <xf numFmtId="0" fontId="22" fillId="0" borderId="0"/>
    <xf numFmtId="0" fontId="19" fillId="0" borderId="0"/>
    <xf numFmtId="0" fontId="26" fillId="0" borderId="0" applyNumberFormat="0" applyFill="0" applyBorder="0" applyAlignment="0" applyProtection="0"/>
  </cellStyleXfs>
  <cellXfs count="40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2" fontId="1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2" fillId="2" borderId="0" xfId="0" applyFont="1" applyFill="1" applyBorder="1" applyAlignment="1">
      <alignment horizontal="center" vertical="center" wrapText="1"/>
    </xf>
    <xf numFmtId="2" fontId="12" fillId="2" borderId="1" xfId="1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center" vertical="center" wrapText="1"/>
    </xf>
    <xf numFmtId="2" fontId="12" fillId="2" borderId="0" xfId="1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2" fontId="13" fillId="3" borderId="1" xfId="0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2" fontId="12" fillId="4" borderId="1" xfId="1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17" fillId="4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2" fontId="12" fillId="5" borderId="1" xfId="1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>
      <alignment horizontal="center" vertical="center" wrapText="1"/>
    </xf>
    <xf numFmtId="2" fontId="13" fillId="5" borderId="1" xfId="0" applyNumberFormat="1" applyFont="1" applyFill="1" applyBorder="1" applyAlignment="1">
      <alignment horizontal="center" vertical="center" wrapText="1"/>
    </xf>
    <xf numFmtId="2" fontId="18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2" fontId="12" fillId="6" borderId="1" xfId="0" applyNumberFormat="1" applyFont="1" applyFill="1" applyBorder="1" applyAlignment="1">
      <alignment horizontal="center" vertical="center"/>
    </xf>
    <xf numFmtId="2" fontId="13" fillId="6" borderId="1" xfId="0" applyNumberFormat="1" applyFont="1" applyFill="1" applyBorder="1" applyAlignment="1">
      <alignment horizontal="center" vertical="center" wrapText="1"/>
    </xf>
    <xf numFmtId="2" fontId="12" fillId="6" borderId="1" xfId="0" applyNumberFormat="1" applyFont="1" applyFill="1" applyBorder="1" applyAlignment="1">
      <alignment horizontal="center" vertical="center" wrapText="1"/>
    </xf>
    <xf numFmtId="2" fontId="5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13" fillId="4" borderId="2" xfId="3" applyFont="1" applyFill="1" applyBorder="1" applyAlignment="1">
      <alignment horizontal="center" vertical="center" wrapText="1"/>
    </xf>
    <xf numFmtId="0" fontId="13" fillId="4" borderId="3" xfId="3" applyFont="1" applyFill="1" applyBorder="1" applyAlignment="1">
      <alignment horizontal="center" vertical="center" wrapText="1"/>
    </xf>
    <xf numFmtId="0" fontId="13" fillId="4" borderId="11" xfId="3" applyFont="1" applyFill="1" applyBorder="1" applyAlignment="1">
      <alignment horizontal="center" vertical="center" wrapText="1"/>
    </xf>
    <xf numFmtId="16" fontId="13" fillId="4" borderId="1" xfId="3" applyNumberFormat="1" applyFont="1" applyFill="1" applyBorder="1" applyAlignment="1">
      <alignment horizontal="center" vertical="center"/>
    </xf>
    <xf numFmtId="14" fontId="13" fillId="4" borderId="1" xfId="3" applyNumberFormat="1" applyFont="1" applyFill="1" applyBorder="1" applyAlignment="1">
      <alignment horizontal="center" vertical="center"/>
    </xf>
    <xf numFmtId="0" fontId="13" fillId="4" borderId="6" xfId="3" applyFont="1" applyFill="1" applyBorder="1" applyAlignment="1">
      <alignment horizontal="center" vertical="center"/>
    </xf>
    <xf numFmtId="0" fontId="13" fillId="4" borderId="5" xfId="3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center" vertical="center"/>
    </xf>
    <xf numFmtId="0" fontId="13" fillId="6" borderId="6" xfId="3" applyFont="1" applyFill="1" applyBorder="1" applyAlignment="1">
      <alignment horizontal="center" vertical="center"/>
    </xf>
    <xf numFmtId="0" fontId="13" fillId="5" borderId="1" xfId="3" applyFont="1" applyFill="1" applyBorder="1" applyAlignment="1">
      <alignment horizontal="center" vertical="center"/>
    </xf>
    <xf numFmtId="0" fontId="13" fillId="5" borderId="6" xfId="3" applyFont="1" applyFill="1" applyBorder="1" applyAlignment="1">
      <alignment horizontal="center" vertical="center"/>
    </xf>
    <xf numFmtId="16" fontId="5" fillId="4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4" borderId="1" xfId="3" applyFont="1" applyFill="1" applyBorder="1" applyAlignment="1">
      <alignment horizontal="center" vertical="center"/>
    </xf>
    <xf numFmtId="0" fontId="13" fillId="4" borderId="6" xfId="3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2" fontId="14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5" borderId="6" xfId="3" applyFont="1" applyFill="1" applyBorder="1" applyAlignment="1">
      <alignment horizontal="center" vertical="center"/>
    </xf>
    <xf numFmtId="0" fontId="13" fillId="5" borderId="1" xfId="3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3" fillId="5" borderId="1" xfId="3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/>
    </xf>
    <xf numFmtId="0" fontId="13" fillId="4" borderId="1" xfId="3" applyFont="1" applyFill="1" applyBorder="1" applyAlignment="1">
      <alignment horizontal="center" vertical="center" wrapText="1"/>
    </xf>
    <xf numFmtId="0" fontId="13" fillId="5" borderId="1" xfId="3" applyFont="1" applyFill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1" fillId="0" borderId="48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49" xfId="0" applyNumberFormat="1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top" wrapText="1"/>
    </xf>
    <xf numFmtId="0" fontId="13" fillId="4" borderId="1" xfId="4" applyNumberFormat="1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center" wrapText="1"/>
    </xf>
    <xf numFmtId="165" fontId="1" fillId="0" borderId="21" xfId="0" applyNumberFormat="1" applyFont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 vertical="center" wrapText="1"/>
    </xf>
    <xf numFmtId="2" fontId="1" fillId="0" borderId="26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14" fontId="1" fillId="0" borderId="2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5" borderId="7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2" fillId="4" borderId="5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2" fillId="4" borderId="6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9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right" vertical="center" wrapText="1"/>
    </xf>
    <xf numFmtId="0" fontId="1" fillId="5" borderId="7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51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6" fillId="0" borderId="20" xfId="5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6" fillId="0" borderId="20" xfId="5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/>
    </xf>
    <xf numFmtId="0" fontId="13" fillId="4" borderId="1" xfId="3" applyFont="1" applyFill="1" applyBorder="1" applyAlignment="1">
      <alignment horizontal="center" vertical="center" wrapText="1"/>
    </xf>
    <xf numFmtId="0" fontId="13" fillId="4" borderId="5" xfId="3" applyFont="1" applyFill="1" applyBorder="1" applyAlignment="1">
      <alignment horizontal="center" vertical="center" wrapText="1"/>
    </xf>
    <xf numFmtId="0" fontId="13" fillId="4" borderId="6" xfId="3" applyFont="1" applyFill="1" applyBorder="1" applyAlignment="1">
      <alignment horizontal="center" vertical="center" wrapText="1"/>
    </xf>
    <xf numFmtId="0" fontId="13" fillId="5" borderId="5" xfId="3" applyFont="1" applyFill="1" applyBorder="1" applyAlignment="1">
      <alignment horizontal="center" vertical="center"/>
    </xf>
    <xf numFmtId="0" fontId="13" fillId="5" borderId="8" xfId="3" applyFont="1" applyFill="1" applyBorder="1" applyAlignment="1">
      <alignment horizontal="center" vertical="center"/>
    </xf>
    <xf numFmtId="0" fontId="13" fillId="5" borderId="6" xfId="3" applyFont="1" applyFill="1" applyBorder="1" applyAlignment="1">
      <alignment horizontal="center" vertical="center"/>
    </xf>
    <xf numFmtId="0" fontId="13" fillId="4" borderId="5" xfId="3" applyFont="1" applyFill="1" applyBorder="1" applyAlignment="1">
      <alignment horizontal="center" vertical="center"/>
    </xf>
    <xf numFmtId="0" fontId="13" fillId="4" borderId="6" xfId="3" applyFont="1" applyFill="1" applyBorder="1" applyAlignment="1">
      <alignment horizontal="center" vertical="center"/>
    </xf>
    <xf numFmtId="0" fontId="13" fillId="4" borderId="10" xfId="3" applyFont="1" applyFill="1" applyBorder="1" applyAlignment="1">
      <alignment horizontal="center" vertical="center" wrapText="1"/>
    </xf>
    <xf numFmtId="0" fontId="13" fillId="4" borderId="9" xfId="3" applyFont="1" applyFill="1" applyBorder="1" applyAlignment="1">
      <alignment horizontal="center" vertical="center" wrapText="1"/>
    </xf>
    <xf numFmtId="0" fontId="13" fillId="4" borderId="8" xfId="3" applyFont="1" applyFill="1" applyBorder="1" applyAlignment="1">
      <alignment horizontal="center" vertical="center" wrapText="1"/>
    </xf>
    <xf numFmtId="0" fontId="13" fillId="4" borderId="14" xfId="3" applyFont="1" applyFill="1" applyBorder="1" applyAlignment="1">
      <alignment horizontal="center" vertical="center" wrapText="1"/>
    </xf>
    <xf numFmtId="0" fontId="13" fillId="4" borderId="8" xfId="3" applyFont="1" applyFill="1" applyBorder="1" applyAlignment="1">
      <alignment horizontal="center" vertical="center"/>
    </xf>
    <xf numFmtId="0" fontId="13" fillId="5" borderId="12" xfId="3" applyFont="1" applyFill="1" applyBorder="1" applyAlignment="1">
      <alignment horizontal="center" vertical="center"/>
    </xf>
    <xf numFmtId="0" fontId="13" fillId="5" borderId="13" xfId="3" applyFont="1" applyFill="1" applyBorder="1" applyAlignment="1">
      <alignment horizontal="center" vertical="center"/>
    </xf>
    <xf numFmtId="0" fontId="13" fillId="6" borderId="10" xfId="3" applyFont="1" applyFill="1" applyBorder="1" applyAlignment="1">
      <alignment horizontal="center" vertical="center"/>
    </xf>
    <xf numFmtId="0" fontId="13" fillId="6" borderId="12" xfId="3" applyFont="1" applyFill="1" applyBorder="1" applyAlignment="1">
      <alignment horizontal="center" vertical="center"/>
    </xf>
    <xf numFmtId="0" fontId="13" fillId="6" borderId="9" xfId="3" applyFont="1" applyFill="1" applyBorder="1" applyAlignment="1">
      <alignment horizontal="center" vertical="center"/>
    </xf>
    <xf numFmtId="0" fontId="13" fillId="6" borderId="13" xfId="3" applyFont="1" applyFill="1" applyBorder="1" applyAlignment="1">
      <alignment horizontal="center" vertical="center"/>
    </xf>
    <xf numFmtId="0" fontId="13" fillId="6" borderId="5" xfId="3" applyFont="1" applyFill="1" applyBorder="1" applyAlignment="1">
      <alignment horizontal="center" vertical="center"/>
    </xf>
    <xf numFmtId="0" fontId="13" fillId="6" borderId="6" xfId="3" applyFont="1" applyFill="1" applyBorder="1" applyAlignment="1">
      <alignment horizontal="center" vertical="center"/>
    </xf>
    <xf numFmtId="0" fontId="13" fillId="6" borderId="8" xfId="3" applyFont="1" applyFill="1" applyBorder="1" applyAlignment="1">
      <alignment horizontal="center" vertical="center"/>
    </xf>
    <xf numFmtId="0" fontId="12" fillId="4" borderId="2" xfId="3" applyFont="1" applyFill="1" applyBorder="1" applyAlignment="1">
      <alignment horizontal="center" vertical="center"/>
    </xf>
    <xf numFmtId="0" fontId="12" fillId="4" borderId="3" xfId="3" applyFont="1" applyFill="1" applyBorder="1" applyAlignment="1">
      <alignment horizontal="center" vertical="center"/>
    </xf>
    <xf numFmtId="0" fontId="12" fillId="4" borderId="4" xfId="3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12" fillId="4" borderId="10" xfId="3" applyFont="1" applyFill="1" applyBorder="1" applyAlignment="1">
      <alignment horizontal="center" vertical="center"/>
    </xf>
    <xf numFmtId="0" fontId="12" fillId="4" borderId="11" xfId="3" applyFont="1" applyFill="1" applyBorder="1" applyAlignment="1">
      <alignment horizontal="center" vertical="center"/>
    </xf>
    <xf numFmtId="0" fontId="12" fillId="4" borderId="12" xfId="3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13" fillId="5" borderId="1" xfId="3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5" borderId="5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25" fillId="5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3"/>
    <cellStyle name="Обычный 2 2" xfId="2"/>
    <cellStyle name="Обычный_2Орг и фин план2" xfId="1"/>
    <cellStyle name="Обычный_водоотведение" xfId="4"/>
  </cellStyles>
  <dxfs count="0"/>
  <tableStyles count="0" defaultTableStyle="TableStyleMedium2" defaultPivotStyle="PivotStyleLight16"/>
  <colors>
    <mruColors>
      <color rgb="FFFF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8;&#1085;&#1074;&#1077;&#1089;&#1090;&#1087;&#1088;&#1086;&#1075;&#1088;&#1072;&#1084;&#1084;&#1099;/&#1058;&#1091;&#1072;&#1087;&#1089;&#1077;%202014%20&#1087;&#1086;&#1089;&#1083;&#1077;&#1076;&#1085;&#1103;&#1103;/2015-2019%20&#1048;&#1055;%20&#1058;&#1091;&#1072;&#1087;&#1089;&#1077;,18.11/&#1060;&#1080;&#1085;&#1072;&#1085;&#1089;&#1086;&#1074;&#1072;&#1103;%20&#1084;&#1086;&#1076;&#1077;&#1083;&#1100;%20&#1074;&#1086;&#1076;&#1086;&#1089;&#1085;&#1072;&#1073;&#1078;&#1077;&#1085;&#1080;&#1077;%20&#1058;&#1091;&#1072;&#1087;&#1089;&#1077;%20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"/>
      <sheetName val="1.2."/>
      <sheetName val="1.3."/>
      <sheetName val="1.4."/>
      <sheetName val="1.5."/>
      <sheetName val="1.6."/>
      <sheetName val="1.7."/>
      <sheetName val="1.8."/>
      <sheetName val="1.9."/>
      <sheetName val="1.10."/>
      <sheetName val="1.11."/>
      <sheetName val="1.12."/>
      <sheetName val="1.13."/>
      <sheetName val="1.14."/>
      <sheetName val="1.15."/>
      <sheetName val="1.16."/>
      <sheetName val="1.17."/>
      <sheetName val="2.1."/>
      <sheetName val="2.2."/>
      <sheetName val="2.3."/>
      <sheetName val="2.4."/>
      <sheetName val="2.5. (ПИР, ПСД)"/>
      <sheetName val="2.5. (СМР)"/>
      <sheetName val="2.6."/>
      <sheetName val="2.7."/>
      <sheetName val="2.8."/>
      <sheetName val="2.9."/>
      <sheetName val="2.10."/>
      <sheetName val="табл. 1.1."/>
      <sheetName val="Табл.3.16-3.17"/>
      <sheetName val="табл.4.1."/>
      <sheetName val="табл.6.1."/>
      <sheetName val="табл.6.5."/>
      <sheetName val="табл.7.2."/>
      <sheetName val="табл.7.3"/>
      <sheetName val="табл.7.4.-7.5"/>
      <sheetName val="табл.7.6"/>
      <sheetName val="Индексы РЭК КК"/>
      <sheetName val="табл.7.7+7.1"/>
      <sheetName val="Табл. 5.2."/>
      <sheetName val="табл.8.1."/>
      <sheetName val="табл.8.2."/>
      <sheetName val="табл.9.1"/>
      <sheetName val="табл.9.3"/>
      <sheetName val="Амортизация текущ пэо"/>
      <sheetName val="приложение 1.5 (ну)"/>
      <sheetName val="приложение 1.5 (бу)"/>
      <sheetName val="объекты более 10 Гкал.ч"/>
      <sheetName val="Расчет инвест составляющей"/>
      <sheetName val="Кредиты ИП 2"/>
      <sheetName val="Кредиты ИП 2 НУ"/>
      <sheetName val="Кредиты ИП 1"/>
      <sheetName val="Кредиты ИП НУ 1"/>
      <sheetName val="налог на имущ-во"/>
      <sheetName val="платы на подкл из пред-ей ИП"/>
      <sheetName val="налог на имущ-во (для отчета)"/>
      <sheetName val="собираемость"/>
      <sheetName val="табл.7.7+7.1 (99)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3">
          <cell r="G83">
            <v>115252350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9">
          <cell r="E19">
            <v>34.806134634726767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223/purchase/public/purchase/info/common-info.html?noticeId=4415624&amp;epz=true&amp;style44=false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://zakupki.gov.ru/223/purchase/public/purchase/info/common-info.html?noticeId=4138800&amp;epz=true&amp;style44=false" TargetMode="External"/><Relationship Id="rId1" Type="http://schemas.openxmlformats.org/officeDocument/2006/relationships/hyperlink" Target="http://zakupki.gov.ru/223/purchase/public/purchase/info/common-info.html?noticeId=3574991&amp;epz=true&amp;style44=false" TargetMode="External"/><Relationship Id="rId6" Type="http://schemas.openxmlformats.org/officeDocument/2006/relationships/hyperlink" Target="http://zakupki.gov.ru/epz/order/quicksearch/search_eis.html?searchString=31705256271" TargetMode="External"/><Relationship Id="rId5" Type="http://schemas.openxmlformats.org/officeDocument/2006/relationships/hyperlink" Target="http://zakupki.gov.ru/223/purchase/public/purchase/info/common-info.html?noticeId=4482437&amp;epz=true&amp;style44=false" TargetMode="External"/><Relationship Id="rId4" Type="http://schemas.openxmlformats.org/officeDocument/2006/relationships/hyperlink" Target="http://zakupki.gov.ru/223/purchase/public/purchase/info/common-info.html?noticeId=4148355&amp;epz=true&amp;style44=fals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62"/>
  <sheetViews>
    <sheetView zoomScale="85" zoomScaleNormal="85" workbookViewId="0">
      <selection activeCell="A61" sqref="A61:XFD61"/>
    </sheetView>
  </sheetViews>
  <sheetFormatPr defaultRowHeight="15.75" x14ac:dyDescent="0.25"/>
  <cols>
    <col min="1" max="1" width="9.28515625" style="2" bestFit="1" customWidth="1"/>
    <col min="2" max="2" width="37.140625" style="2" customWidth="1"/>
    <col min="3" max="3" width="10.140625" style="2" bestFit="1" customWidth="1"/>
    <col min="4" max="5" width="10.140625" style="2" customWidth="1"/>
    <col min="6" max="6" width="10.140625" style="2" bestFit="1" customWidth="1"/>
    <col min="7" max="9" width="10.140625" style="2" customWidth="1"/>
    <col min="10" max="13" width="9.85546875" style="2" customWidth="1"/>
    <col min="14" max="19" width="9.140625" style="2"/>
    <col min="20" max="20" width="9.140625" style="2" hidden="1" customWidth="1"/>
    <col min="21" max="16384" width="9.140625" style="2"/>
  </cols>
  <sheetData>
    <row r="1" spans="1:25" x14ac:dyDescent="0.25">
      <c r="L1" s="245"/>
      <c r="M1" s="245"/>
      <c r="N1" s="245"/>
      <c r="O1" s="245"/>
      <c r="P1" s="245"/>
      <c r="Q1" s="245"/>
      <c r="R1" s="245"/>
      <c r="S1" s="9"/>
      <c r="U1" s="224" t="s">
        <v>53</v>
      </c>
      <c r="V1" s="224"/>
      <c r="W1" s="224"/>
      <c r="X1" s="224"/>
      <c r="Y1" s="5"/>
    </row>
    <row r="2" spans="1:25" x14ac:dyDescent="0.25">
      <c r="A2" s="241" t="s">
        <v>41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17"/>
      <c r="Y2" s="17"/>
    </row>
    <row r="3" spans="1:2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15.75" hidden="1" customHeight="1" x14ac:dyDescent="0.25">
      <c r="A4" s="242" t="s">
        <v>8</v>
      </c>
      <c r="B4" s="242" t="s">
        <v>106</v>
      </c>
      <c r="C4" s="242" t="s">
        <v>107</v>
      </c>
      <c r="D4" s="246" t="s">
        <v>108</v>
      </c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29" t="s">
        <v>109</v>
      </c>
      <c r="V4" s="230"/>
      <c r="W4" s="225" t="s">
        <v>110</v>
      </c>
      <c r="X4" s="226"/>
      <c r="Y4" s="12"/>
    </row>
    <row r="5" spans="1:25" ht="42" hidden="1" customHeight="1" x14ac:dyDescent="0.25">
      <c r="A5" s="243"/>
      <c r="B5" s="243"/>
      <c r="C5" s="243"/>
      <c r="D5" s="237" t="s">
        <v>70</v>
      </c>
      <c r="E5" s="238"/>
      <c r="F5" s="237" t="s">
        <v>25</v>
      </c>
      <c r="G5" s="238"/>
      <c r="H5" s="237" t="s">
        <v>28</v>
      </c>
      <c r="I5" s="238"/>
      <c r="J5" s="237" t="s">
        <v>29</v>
      </c>
      <c r="K5" s="238"/>
      <c r="L5" s="237" t="s">
        <v>71</v>
      </c>
      <c r="M5" s="238"/>
      <c r="N5" s="237" t="s">
        <v>111</v>
      </c>
      <c r="O5" s="238"/>
      <c r="P5" s="237" t="s">
        <v>112</v>
      </c>
      <c r="Q5" s="238"/>
      <c r="R5" s="237" t="s">
        <v>113</v>
      </c>
      <c r="S5" s="238"/>
      <c r="T5" s="24" t="s">
        <v>113</v>
      </c>
      <c r="U5" s="231"/>
      <c r="V5" s="232"/>
      <c r="W5" s="227"/>
      <c r="X5" s="228"/>
      <c r="Y5" s="12"/>
    </row>
    <row r="6" spans="1:25" hidden="1" x14ac:dyDescent="0.25">
      <c r="A6" s="244"/>
      <c r="B6" s="244"/>
      <c r="C6" s="244"/>
      <c r="D6" s="25" t="s">
        <v>104</v>
      </c>
      <c r="E6" s="25" t="s">
        <v>105</v>
      </c>
      <c r="F6" s="25" t="s">
        <v>104</v>
      </c>
      <c r="G6" s="25" t="s">
        <v>105</v>
      </c>
      <c r="H6" s="25" t="s">
        <v>104</v>
      </c>
      <c r="I6" s="25" t="s">
        <v>105</v>
      </c>
      <c r="J6" s="25" t="s">
        <v>104</v>
      </c>
      <c r="K6" s="25" t="s">
        <v>105</v>
      </c>
      <c r="L6" s="25" t="s">
        <v>104</v>
      </c>
      <c r="M6" s="25" t="s">
        <v>105</v>
      </c>
      <c r="N6" s="25" t="s">
        <v>104</v>
      </c>
      <c r="O6" s="25" t="s">
        <v>105</v>
      </c>
      <c r="P6" s="25" t="s">
        <v>104</v>
      </c>
      <c r="Q6" s="25" t="s">
        <v>105</v>
      </c>
      <c r="R6" s="25" t="s">
        <v>104</v>
      </c>
      <c r="S6" s="25" t="s">
        <v>105</v>
      </c>
      <c r="T6" s="25">
        <f>T7+T8</f>
        <v>0</v>
      </c>
      <c r="U6" s="25" t="s">
        <v>104</v>
      </c>
      <c r="V6" s="25" t="s">
        <v>105</v>
      </c>
      <c r="W6" s="25" t="s">
        <v>104</v>
      </c>
      <c r="X6" s="25" t="s">
        <v>105</v>
      </c>
      <c r="Y6" s="16"/>
    </row>
    <row r="7" spans="1:25" ht="25.5" hidden="1" x14ac:dyDescent="0.25">
      <c r="A7" s="24">
        <v>1</v>
      </c>
      <c r="B7" s="24" t="s">
        <v>340</v>
      </c>
      <c r="C7" s="24" t="s">
        <v>114</v>
      </c>
      <c r="D7" s="20">
        <v>4609.1186234222241</v>
      </c>
      <c r="E7" s="34"/>
      <c r="F7" s="20">
        <v>5544.6661963868983</v>
      </c>
      <c r="G7" s="34"/>
      <c r="H7" s="20">
        <v>5969.8913732923738</v>
      </c>
      <c r="I7" s="34"/>
      <c r="J7" s="20">
        <v>5990.8597007608014</v>
      </c>
      <c r="K7" s="34"/>
      <c r="L7" s="20">
        <v>7171.7646806522298</v>
      </c>
      <c r="M7" s="34"/>
      <c r="N7" s="20">
        <v>0</v>
      </c>
      <c r="O7" s="34"/>
      <c r="P7" s="20">
        <v>0</v>
      </c>
      <c r="Q7" s="34"/>
      <c r="R7" s="20">
        <v>0</v>
      </c>
      <c r="S7" s="34"/>
      <c r="T7" s="13">
        <f>T8+T9</f>
        <v>0</v>
      </c>
      <c r="U7" s="20">
        <f t="shared" ref="U7:V19" si="0">SUM(D7+F7+H7+J7+L7)</f>
        <v>29286.300574514527</v>
      </c>
      <c r="V7" s="20">
        <f t="shared" si="0"/>
        <v>0</v>
      </c>
      <c r="W7" s="20">
        <f t="shared" ref="W7:W19" si="1">SUM(D7+F7+H7+J7+L7+N7+R7+P7)</f>
        <v>29286.300574514527</v>
      </c>
      <c r="X7" s="20">
        <f t="shared" ref="X7:X19" si="2">SUM(E7+G7+I7+K7+M7+O7+S7+Q7)</f>
        <v>0</v>
      </c>
      <c r="Y7" s="16"/>
    </row>
    <row r="8" spans="1:25" hidden="1" x14ac:dyDescent="0.25">
      <c r="A8" s="26">
        <v>3</v>
      </c>
      <c r="B8" s="27" t="s">
        <v>341</v>
      </c>
      <c r="C8" s="28" t="s">
        <v>114</v>
      </c>
      <c r="D8" s="21">
        <v>4609.1186234222241</v>
      </c>
      <c r="E8" s="35"/>
      <c r="F8" s="21">
        <v>5544.6661963868983</v>
      </c>
      <c r="G8" s="35"/>
      <c r="H8" s="21">
        <v>5969.8913732923738</v>
      </c>
      <c r="I8" s="35"/>
      <c r="J8" s="21">
        <v>5990.8597007608014</v>
      </c>
      <c r="K8" s="35"/>
      <c r="L8" s="21">
        <v>7171.7646806522298</v>
      </c>
      <c r="M8" s="35"/>
      <c r="N8" s="21">
        <v>0</v>
      </c>
      <c r="O8" s="35"/>
      <c r="P8" s="21">
        <v>0</v>
      </c>
      <c r="Q8" s="35"/>
      <c r="R8" s="21">
        <v>0</v>
      </c>
      <c r="S8" s="35"/>
      <c r="T8" s="14">
        <v>0</v>
      </c>
      <c r="U8" s="20">
        <f t="shared" si="0"/>
        <v>29286.300574514527</v>
      </c>
      <c r="V8" s="20">
        <f t="shared" si="0"/>
        <v>0</v>
      </c>
      <c r="W8" s="20">
        <f t="shared" si="1"/>
        <v>29286.300574514527</v>
      </c>
      <c r="X8" s="20">
        <f t="shared" si="2"/>
        <v>0</v>
      </c>
      <c r="Y8" s="16"/>
    </row>
    <row r="9" spans="1:25" ht="26.25" hidden="1" x14ac:dyDescent="0.25">
      <c r="A9" s="26">
        <v>4</v>
      </c>
      <c r="B9" s="29" t="s">
        <v>115</v>
      </c>
      <c r="C9" s="28" t="s">
        <v>114</v>
      </c>
      <c r="D9" s="21">
        <v>0</v>
      </c>
      <c r="E9" s="35"/>
      <c r="F9" s="21">
        <v>0</v>
      </c>
      <c r="G9" s="35"/>
      <c r="H9" s="21">
        <v>0</v>
      </c>
      <c r="I9" s="35"/>
      <c r="J9" s="21">
        <v>0</v>
      </c>
      <c r="K9" s="35"/>
      <c r="L9" s="21">
        <v>0</v>
      </c>
      <c r="M9" s="35"/>
      <c r="N9" s="21">
        <v>0</v>
      </c>
      <c r="O9" s="35"/>
      <c r="P9" s="21">
        <v>0</v>
      </c>
      <c r="Q9" s="35"/>
      <c r="R9" s="21">
        <v>0</v>
      </c>
      <c r="S9" s="35"/>
      <c r="T9" s="14">
        <v>0</v>
      </c>
      <c r="U9" s="20">
        <f t="shared" si="0"/>
        <v>0</v>
      </c>
      <c r="V9" s="20">
        <f t="shared" si="0"/>
        <v>0</v>
      </c>
      <c r="W9" s="20">
        <f t="shared" si="1"/>
        <v>0</v>
      </c>
      <c r="X9" s="20">
        <f t="shared" si="2"/>
        <v>0</v>
      </c>
      <c r="Y9" s="16"/>
    </row>
    <row r="10" spans="1:25" hidden="1" x14ac:dyDescent="0.25">
      <c r="A10" s="26">
        <v>5</v>
      </c>
      <c r="B10" s="29" t="s">
        <v>342</v>
      </c>
      <c r="C10" s="28" t="s">
        <v>114</v>
      </c>
      <c r="D10" s="21">
        <v>4609.1186234222241</v>
      </c>
      <c r="E10" s="35"/>
      <c r="F10" s="21">
        <v>5544.6661963868983</v>
      </c>
      <c r="G10" s="35"/>
      <c r="H10" s="21">
        <v>5969.8913732923738</v>
      </c>
      <c r="I10" s="35"/>
      <c r="J10" s="21">
        <v>5990.8597007608014</v>
      </c>
      <c r="K10" s="35"/>
      <c r="L10" s="21">
        <v>7171.7646806522298</v>
      </c>
      <c r="M10" s="35"/>
      <c r="N10" s="21">
        <v>0</v>
      </c>
      <c r="O10" s="35"/>
      <c r="P10" s="21">
        <v>0</v>
      </c>
      <c r="Q10" s="35"/>
      <c r="R10" s="21">
        <v>0</v>
      </c>
      <c r="S10" s="35"/>
      <c r="T10" s="14">
        <v>0</v>
      </c>
      <c r="U10" s="20">
        <f t="shared" si="0"/>
        <v>29286.300574514527</v>
      </c>
      <c r="V10" s="20">
        <f t="shared" si="0"/>
        <v>0</v>
      </c>
      <c r="W10" s="20">
        <f t="shared" si="1"/>
        <v>29286.300574514527</v>
      </c>
      <c r="X10" s="20">
        <f t="shared" si="2"/>
        <v>0</v>
      </c>
      <c r="Y10" s="16"/>
    </row>
    <row r="11" spans="1:25" ht="26.25" hidden="1" x14ac:dyDescent="0.25">
      <c r="A11" s="26">
        <v>6</v>
      </c>
      <c r="B11" s="29" t="s">
        <v>343</v>
      </c>
      <c r="C11" s="28" t="s">
        <v>114</v>
      </c>
      <c r="D11" s="21">
        <v>4609.1186234222241</v>
      </c>
      <c r="E11" s="35">
        <v>4263.68</v>
      </c>
      <c r="F11" s="21">
        <v>5544.6661963868983</v>
      </c>
      <c r="G11" s="35">
        <v>8323.7900000000009</v>
      </c>
      <c r="H11" s="21">
        <v>5969.8913732923738</v>
      </c>
      <c r="I11" s="35">
        <v>5632.62</v>
      </c>
      <c r="J11" s="21">
        <v>5990.8597007608014</v>
      </c>
      <c r="K11" s="35"/>
      <c r="L11" s="21">
        <v>7171.7646806522298</v>
      </c>
      <c r="M11" s="35"/>
      <c r="N11" s="21">
        <v>0</v>
      </c>
      <c r="O11" s="35"/>
      <c r="P11" s="21">
        <v>0</v>
      </c>
      <c r="Q11" s="35"/>
      <c r="R11" s="21">
        <v>0</v>
      </c>
      <c r="S11" s="35"/>
      <c r="T11" s="14">
        <f>T10*90.43%+R10*(100-90.43)%</f>
        <v>0</v>
      </c>
      <c r="U11" s="20">
        <f t="shared" si="0"/>
        <v>29286.300574514527</v>
      </c>
      <c r="V11" s="20">
        <f t="shared" si="0"/>
        <v>18220.09</v>
      </c>
      <c r="W11" s="20">
        <f t="shared" si="1"/>
        <v>29286.300574514527</v>
      </c>
      <c r="X11" s="20">
        <f t="shared" si="2"/>
        <v>18220.09</v>
      </c>
      <c r="Y11" s="16"/>
    </row>
    <row r="12" spans="1:25" ht="39" hidden="1" x14ac:dyDescent="0.25">
      <c r="A12" s="57">
        <v>7</v>
      </c>
      <c r="B12" s="27" t="s">
        <v>344</v>
      </c>
      <c r="C12" s="28" t="s">
        <v>114</v>
      </c>
      <c r="D12" s="21">
        <v>4286.4803197826686</v>
      </c>
      <c r="E12" s="35">
        <v>4184.38</v>
      </c>
      <c r="F12" s="21">
        <v>5479.1778662793713</v>
      </c>
      <c r="G12" s="35">
        <v>8141.5</v>
      </c>
      <c r="H12" s="21">
        <v>5940.12561090899</v>
      </c>
      <c r="I12" s="35">
        <v>5280.58</v>
      </c>
      <c r="J12" s="21">
        <v>5989.391917838012</v>
      </c>
      <c r="K12" s="35"/>
      <c r="L12" s="21">
        <v>7089.1013320598304</v>
      </c>
      <c r="M12" s="35"/>
      <c r="N12" s="21">
        <v>502.02352764565615</v>
      </c>
      <c r="O12" s="35"/>
      <c r="P12" s="21">
        <v>0</v>
      </c>
      <c r="Q12" s="35"/>
      <c r="R12" s="21">
        <v>0</v>
      </c>
      <c r="S12" s="35"/>
      <c r="T12" s="14">
        <f>T9+T11-T8</f>
        <v>0</v>
      </c>
      <c r="U12" s="20">
        <f t="shared" si="0"/>
        <v>28784.277046868869</v>
      </c>
      <c r="V12" s="20">
        <f t="shared" si="0"/>
        <v>17606.46</v>
      </c>
      <c r="W12" s="20">
        <f t="shared" si="1"/>
        <v>29286.300574514524</v>
      </c>
      <c r="X12" s="20">
        <f t="shared" si="2"/>
        <v>17606.46</v>
      </c>
      <c r="Y12" s="16"/>
    </row>
    <row r="13" spans="1:25" hidden="1" x14ac:dyDescent="0.25">
      <c r="A13" s="58">
        <v>8</v>
      </c>
      <c r="B13" s="30" t="s">
        <v>116</v>
      </c>
      <c r="C13" s="59" t="s">
        <v>114</v>
      </c>
      <c r="D13" s="21">
        <v>-322.63830363955549</v>
      </c>
      <c r="E13" s="35"/>
      <c r="F13" s="21">
        <v>-65.488330107526963</v>
      </c>
      <c r="G13" s="35"/>
      <c r="H13" s="21">
        <v>-29.765762383383844</v>
      </c>
      <c r="I13" s="35"/>
      <c r="J13" s="21">
        <v>-1.4677829227894108</v>
      </c>
      <c r="K13" s="35"/>
      <c r="L13" s="23">
        <v>-82.663348592399416</v>
      </c>
      <c r="M13" s="38"/>
      <c r="N13" s="23">
        <v>502.02352764565615</v>
      </c>
      <c r="O13" s="38"/>
      <c r="P13" s="21">
        <v>0</v>
      </c>
      <c r="Q13" s="35"/>
      <c r="R13" s="21">
        <v>0</v>
      </c>
      <c r="S13" s="35"/>
      <c r="T13" s="14">
        <f>-T12</f>
        <v>0</v>
      </c>
      <c r="U13" s="20">
        <f t="shared" si="0"/>
        <v>-502.02352764565512</v>
      </c>
      <c r="V13" s="20">
        <f t="shared" si="0"/>
        <v>0</v>
      </c>
      <c r="W13" s="20">
        <f t="shared" si="1"/>
        <v>1.0231815394945443E-12</v>
      </c>
      <c r="X13" s="20">
        <f t="shared" si="2"/>
        <v>0</v>
      </c>
      <c r="Y13" s="16"/>
    </row>
    <row r="14" spans="1:25" ht="26.25" hidden="1" x14ac:dyDescent="0.25">
      <c r="A14" s="57">
        <v>9</v>
      </c>
      <c r="B14" s="29" t="s">
        <v>117</v>
      </c>
      <c r="C14" s="28" t="s">
        <v>114</v>
      </c>
      <c r="D14" s="22">
        <v>322.63830363955549</v>
      </c>
      <c r="E14" s="36"/>
      <c r="F14" s="22">
        <v>65.488330107526963</v>
      </c>
      <c r="G14" s="36"/>
      <c r="H14" s="22">
        <v>29.765762383383844</v>
      </c>
      <c r="I14" s="36"/>
      <c r="J14" s="22">
        <v>1.4677829227894108</v>
      </c>
      <c r="K14" s="36"/>
      <c r="L14" s="22">
        <v>82.663348592399416</v>
      </c>
      <c r="M14" s="36"/>
      <c r="N14" s="22">
        <v>0</v>
      </c>
      <c r="O14" s="36"/>
      <c r="P14" s="22">
        <v>0</v>
      </c>
      <c r="Q14" s="36"/>
      <c r="R14" s="22">
        <v>0</v>
      </c>
      <c r="S14" s="36"/>
      <c r="T14" s="15">
        <f>T15+T16</f>
        <v>0</v>
      </c>
      <c r="U14" s="20">
        <f t="shared" si="0"/>
        <v>502.02352764565512</v>
      </c>
      <c r="V14" s="20">
        <f t="shared" si="0"/>
        <v>0</v>
      </c>
      <c r="W14" s="20">
        <f t="shared" si="1"/>
        <v>502.02352764565512</v>
      </c>
      <c r="X14" s="20">
        <f t="shared" si="2"/>
        <v>0</v>
      </c>
      <c r="Y14" s="16"/>
    </row>
    <row r="15" spans="1:25" ht="26.25" hidden="1" x14ac:dyDescent="0.25">
      <c r="A15" s="26">
        <v>10</v>
      </c>
      <c r="B15" s="29" t="s">
        <v>118</v>
      </c>
      <c r="C15" s="28" t="s">
        <v>114</v>
      </c>
      <c r="D15" s="21">
        <v>75.618352415520832</v>
      </c>
      <c r="E15" s="35"/>
      <c r="F15" s="21">
        <v>154.48659581350998</v>
      </c>
      <c r="G15" s="35"/>
      <c r="H15" s="21">
        <v>158.22404618005717</v>
      </c>
      <c r="I15" s="35"/>
      <c r="J15" s="21">
        <v>93.601380941906314</v>
      </c>
      <c r="K15" s="35"/>
      <c r="L15" s="21">
        <v>42.611207357692834</v>
      </c>
      <c r="M15" s="35"/>
      <c r="N15" s="21">
        <v>41.324151729429801</v>
      </c>
      <c r="O15" s="35"/>
      <c r="P15" s="21">
        <v>31.767676840706699</v>
      </c>
      <c r="Q15" s="35"/>
      <c r="R15" s="21">
        <v>14.207763039318644</v>
      </c>
      <c r="S15" s="35"/>
      <c r="T15" s="14">
        <f>'[1]Кредиты ИП 1'!I66+'[1]Кредиты ИП 1'!I113+'[1]Кредиты ИП 1'!I160+'[1]Кредиты ИП 1'!I206+'[1]Кредиты ИП 1'!I251</f>
        <v>0</v>
      </c>
      <c r="U15" s="20">
        <f t="shared" si="0"/>
        <v>524.54158270868709</v>
      </c>
      <c r="V15" s="20">
        <f t="shared" si="0"/>
        <v>0</v>
      </c>
      <c r="W15" s="20">
        <f t="shared" si="1"/>
        <v>611.84117431814218</v>
      </c>
      <c r="X15" s="20">
        <f t="shared" si="2"/>
        <v>0</v>
      </c>
      <c r="Y15" s="16"/>
    </row>
    <row r="16" spans="1:25" hidden="1" x14ac:dyDescent="0.25">
      <c r="A16" s="81" t="s">
        <v>346</v>
      </c>
      <c r="B16" s="29" t="s">
        <v>119</v>
      </c>
      <c r="C16" s="28" t="s">
        <v>114</v>
      </c>
      <c r="D16" s="21">
        <v>53.773050606592584</v>
      </c>
      <c r="E16" s="35"/>
      <c r="F16" s="21">
        <v>118.460822897773</v>
      </c>
      <c r="G16" s="35"/>
      <c r="H16" s="21">
        <v>134.33650497959147</v>
      </c>
      <c r="I16" s="35"/>
      <c r="J16" s="21">
        <v>85.769045257361071</v>
      </c>
      <c r="K16" s="35"/>
      <c r="L16" s="21">
        <v>35.103128218712143</v>
      </c>
      <c r="M16" s="35"/>
      <c r="N16" s="21">
        <v>33.004670902293583</v>
      </c>
      <c r="O16" s="35"/>
      <c r="P16" s="21">
        <v>27.799080017931374</v>
      </c>
      <c r="Q16" s="35"/>
      <c r="R16" s="21">
        <v>13.777224765399902</v>
      </c>
      <c r="S16" s="35"/>
      <c r="T16" s="14">
        <f>'[1]Кредиты ИП 1'!I67+'[1]Кредиты ИП 1'!I114+'[1]Кредиты ИП 1'!I161+'[1]Кредиты ИП 1'!I207+'[1]Кредиты ИП 1'!I252</f>
        <v>0</v>
      </c>
      <c r="U16" s="20">
        <f t="shared" si="0"/>
        <v>427.44255196003024</v>
      </c>
      <c r="V16" s="20">
        <f t="shared" si="0"/>
        <v>0</v>
      </c>
      <c r="W16" s="20">
        <f t="shared" si="1"/>
        <v>502.02352764565512</v>
      </c>
      <c r="X16" s="20">
        <f t="shared" si="2"/>
        <v>0</v>
      </c>
      <c r="Y16" s="16"/>
    </row>
    <row r="17" spans="1:25" hidden="1" x14ac:dyDescent="0.25">
      <c r="A17" s="26" t="s">
        <v>345</v>
      </c>
      <c r="B17" s="32" t="s">
        <v>120</v>
      </c>
      <c r="C17" s="60" t="s">
        <v>114</v>
      </c>
      <c r="D17" s="21">
        <v>21.845301808928241</v>
      </c>
      <c r="E17" s="35"/>
      <c r="F17" s="21">
        <v>36.025772915736972</v>
      </c>
      <c r="G17" s="35"/>
      <c r="H17" s="21"/>
      <c r="I17" s="35"/>
      <c r="J17" s="21"/>
      <c r="K17" s="35"/>
      <c r="L17" s="21"/>
      <c r="M17" s="35"/>
      <c r="N17" s="21"/>
      <c r="O17" s="35"/>
      <c r="P17" s="21"/>
      <c r="Q17" s="35"/>
      <c r="R17" s="21"/>
      <c r="S17" s="35"/>
      <c r="T17" s="14"/>
      <c r="U17" s="20">
        <f t="shared" si="0"/>
        <v>57.871074724665213</v>
      </c>
      <c r="V17" s="20">
        <f t="shared" si="0"/>
        <v>0</v>
      </c>
      <c r="W17" s="20">
        <f t="shared" si="1"/>
        <v>57.871074724665213</v>
      </c>
      <c r="X17" s="20">
        <f t="shared" si="2"/>
        <v>0</v>
      </c>
      <c r="Y17" s="16"/>
    </row>
    <row r="18" spans="1:25" ht="26.25" hidden="1" x14ac:dyDescent="0.25">
      <c r="A18" s="26">
        <v>11</v>
      </c>
      <c r="B18" s="33" t="s">
        <v>121</v>
      </c>
      <c r="C18" s="60" t="s">
        <v>114</v>
      </c>
      <c r="D18" s="23">
        <v>4630.9639252311526</v>
      </c>
      <c r="E18" s="37"/>
      <c r="F18" s="23">
        <v>5580.6919693026348</v>
      </c>
      <c r="G18" s="37"/>
      <c r="H18" s="23"/>
      <c r="I18" s="37"/>
      <c r="J18" s="23"/>
      <c r="K18" s="37"/>
      <c r="L18" s="23"/>
      <c r="M18" s="37"/>
      <c r="N18" s="23"/>
      <c r="O18" s="37"/>
      <c r="P18" s="23"/>
      <c r="Q18" s="37"/>
      <c r="R18" s="23"/>
      <c r="S18" s="37"/>
      <c r="T18" s="10"/>
      <c r="U18" s="20">
        <f t="shared" si="0"/>
        <v>10211.655894533787</v>
      </c>
      <c r="V18" s="20">
        <f t="shared" si="0"/>
        <v>0</v>
      </c>
      <c r="W18" s="20">
        <f t="shared" si="1"/>
        <v>10211.655894533787</v>
      </c>
      <c r="X18" s="20">
        <f t="shared" si="2"/>
        <v>0</v>
      </c>
      <c r="Y18" s="16"/>
    </row>
    <row r="19" spans="1:25" hidden="1" x14ac:dyDescent="0.25">
      <c r="A19" s="57" t="s">
        <v>347</v>
      </c>
      <c r="B19" s="33" t="s">
        <v>120</v>
      </c>
      <c r="C19" s="60" t="s">
        <v>114</v>
      </c>
      <c r="D19" s="23">
        <v>21.845301808928241</v>
      </c>
      <c r="E19" s="37"/>
      <c r="F19" s="23">
        <v>36.025772915736972</v>
      </c>
      <c r="G19" s="37"/>
      <c r="H19" s="23">
        <v>23.887541200465709</v>
      </c>
      <c r="I19" s="37"/>
      <c r="J19" s="23">
        <v>7.832335684545245</v>
      </c>
      <c r="K19" s="37"/>
      <c r="L19" s="23">
        <v>7.5080791389806905</v>
      </c>
      <c r="M19" s="37"/>
      <c r="N19" s="23">
        <v>8.3194808271362213</v>
      </c>
      <c r="O19" s="37"/>
      <c r="P19" s="23">
        <v>3.9685968227753237</v>
      </c>
      <c r="Q19" s="37"/>
      <c r="R19" s="23">
        <v>0.43053827391874205</v>
      </c>
      <c r="S19" s="37"/>
      <c r="T19" s="10"/>
      <c r="U19" s="20">
        <f t="shared" si="0"/>
        <v>97.099030748656858</v>
      </c>
      <c r="V19" s="20">
        <f t="shared" si="0"/>
        <v>0</v>
      </c>
      <c r="W19" s="20">
        <f t="shared" si="1"/>
        <v>109.81764667248714</v>
      </c>
      <c r="X19" s="20">
        <f t="shared" si="2"/>
        <v>0</v>
      </c>
      <c r="Y19" s="16"/>
    </row>
    <row r="20" spans="1:25" ht="26.25" hidden="1" x14ac:dyDescent="0.25">
      <c r="A20" s="26">
        <v>11</v>
      </c>
      <c r="B20" s="33" t="s">
        <v>121</v>
      </c>
      <c r="C20" s="26" t="s">
        <v>114</v>
      </c>
      <c r="D20" s="21">
        <v>4630.9639252311526</v>
      </c>
      <c r="E20" s="35"/>
      <c r="F20" s="21">
        <v>5580.6919693026348</v>
      </c>
      <c r="G20" s="35"/>
      <c r="H20" s="21">
        <v>5993.7789144928392</v>
      </c>
      <c r="I20" s="35"/>
      <c r="J20" s="21">
        <v>5998.6920364453463</v>
      </c>
      <c r="K20" s="35"/>
      <c r="L20" s="21">
        <v>7179.2727597912108</v>
      </c>
      <c r="M20" s="35"/>
      <c r="N20" s="21">
        <v>8.3194808271362213</v>
      </c>
      <c r="O20" s="35"/>
      <c r="P20" s="21">
        <v>3.9685968227753237</v>
      </c>
      <c r="Q20" s="35"/>
      <c r="R20" s="21">
        <v>0.43053827391874205</v>
      </c>
      <c r="S20" s="35"/>
      <c r="T20" s="14">
        <f>T16+T7</f>
        <v>0</v>
      </c>
      <c r="U20" s="20">
        <f>SUM(D20+F20+H20+J20+L20)</f>
        <v>29383.399605263185</v>
      </c>
      <c r="V20" s="20">
        <f>SUM(E20+G20+I20+K20+M20)</f>
        <v>0</v>
      </c>
      <c r="W20" s="20">
        <f>SUM(D20+F20+H20+J20+L20+N20+R20+P20)</f>
        <v>29396.118221187015</v>
      </c>
      <c r="X20" s="20">
        <f>SUM(E20+G20+I20+K20+M20+O20+S20+Q20)</f>
        <v>0</v>
      </c>
      <c r="Y20" s="16"/>
    </row>
    <row r="21" spans="1:25" hidden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6"/>
      <c r="X21" s="16"/>
      <c r="Y21" s="16"/>
    </row>
    <row r="22" spans="1:25" hidden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6"/>
      <c r="X22" s="16"/>
      <c r="Y22" s="16"/>
    </row>
    <row r="23" spans="1:25" ht="15.75" hidden="1" customHeight="1" x14ac:dyDescent="0.25">
      <c r="A23" s="242" t="s">
        <v>8</v>
      </c>
      <c r="B23" s="242" t="s">
        <v>106</v>
      </c>
      <c r="C23" s="242" t="s">
        <v>107</v>
      </c>
      <c r="D23" s="233" t="s">
        <v>122</v>
      </c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5"/>
      <c r="T23" s="239" t="s">
        <v>109</v>
      </c>
      <c r="U23" s="229" t="s">
        <v>109</v>
      </c>
      <c r="V23" s="230"/>
      <c r="W23" s="225" t="s">
        <v>110</v>
      </c>
      <c r="X23" s="226"/>
      <c r="Y23" s="18"/>
    </row>
    <row r="24" spans="1:25" ht="41.25" hidden="1" customHeight="1" x14ac:dyDescent="0.25">
      <c r="A24" s="243"/>
      <c r="B24" s="243"/>
      <c r="C24" s="243"/>
      <c r="D24" s="237" t="s">
        <v>70</v>
      </c>
      <c r="E24" s="238"/>
      <c r="F24" s="237" t="s">
        <v>25</v>
      </c>
      <c r="G24" s="238"/>
      <c r="H24" s="237" t="s">
        <v>28</v>
      </c>
      <c r="I24" s="238"/>
      <c r="J24" s="237" t="s">
        <v>29</v>
      </c>
      <c r="K24" s="238"/>
      <c r="L24" s="237" t="s">
        <v>71</v>
      </c>
      <c r="M24" s="238"/>
      <c r="N24" s="237" t="s">
        <v>111</v>
      </c>
      <c r="O24" s="238"/>
      <c r="P24" s="236" t="s">
        <v>112</v>
      </c>
      <c r="Q24" s="236"/>
      <c r="R24" s="236" t="s">
        <v>113</v>
      </c>
      <c r="S24" s="236"/>
      <c r="T24" s="240"/>
      <c r="U24" s="231"/>
      <c r="V24" s="232"/>
      <c r="W24" s="227"/>
      <c r="X24" s="228"/>
      <c r="Y24" s="18"/>
    </row>
    <row r="25" spans="1:25" hidden="1" x14ac:dyDescent="0.25">
      <c r="A25" s="244"/>
      <c r="B25" s="244"/>
      <c r="C25" s="244"/>
      <c r="D25" s="25" t="s">
        <v>104</v>
      </c>
      <c r="E25" s="25" t="s">
        <v>105</v>
      </c>
      <c r="F25" s="25" t="s">
        <v>104</v>
      </c>
      <c r="G25" s="25" t="s">
        <v>105</v>
      </c>
      <c r="H25" s="25" t="s">
        <v>104</v>
      </c>
      <c r="I25" s="25" t="s">
        <v>105</v>
      </c>
      <c r="J25" s="25" t="s">
        <v>104</v>
      </c>
      <c r="K25" s="25" t="s">
        <v>105</v>
      </c>
      <c r="L25" s="25" t="s">
        <v>104</v>
      </c>
      <c r="M25" s="25" t="s">
        <v>105</v>
      </c>
      <c r="N25" s="25" t="s">
        <v>104</v>
      </c>
      <c r="O25" s="25" t="s">
        <v>105</v>
      </c>
      <c r="P25" s="25" t="s">
        <v>104</v>
      </c>
      <c r="Q25" s="25" t="s">
        <v>105</v>
      </c>
      <c r="R25" s="25" t="s">
        <v>104</v>
      </c>
      <c r="S25" s="25" t="s">
        <v>105</v>
      </c>
      <c r="T25" s="25">
        <f>T26+T27</f>
        <v>67033.621586019406</v>
      </c>
      <c r="U25" s="25" t="s">
        <v>104</v>
      </c>
      <c r="V25" s="25" t="s">
        <v>105</v>
      </c>
      <c r="W25" s="25" t="s">
        <v>104</v>
      </c>
      <c r="X25" s="25" t="s">
        <v>105</v>
      </c>
      <c r="Y25" s="16"/>
    </row>
    <row r="26" spans="1:25" ht="18.75" hidden="1" customHeight="1" x14ac:dyDescent="0.25">
      <c r="A26" s="24">
        <v>1</v>
      </c>
      <c r="B26" s="24" t="s">
        <v>340</v>
      </c>
      <c r="C26" s="24" t="s">
        <v>114</v>
      </c>
      <c r="D26" s="20">
        <v>6463.6728981343622</v>
      </c>
      <c r="E26" s="34"/>
      <c r="F26" s="20">
        <v>6729.062410062169</v>
      </c>
      <c r="G26" s="34"/>
      <c r="H26" s="20">
        <v>6864.0293827725272</v>
      </c>
      <c r="I26" s="34"/>
      <c r="J26" s="20">
        <v>7342.6243412365602</v>
      </c>
      <c r="K26" s="34"/>
      <c r="L26" s="20">
        <v>6117.421760804089</v>
      </c>
      <c r="M26" s="34"/>
      <c r="N26" s="20">
        <v>0</v>
      </c>
      <c r="O26" s="34"/>
      <c r="P26" s="20">
        <v>0</v>
      </c>
      <c r="Q26" s="34"/>
      <c r="R26" s="21">
        <v>0</v>
      </c>
      <c r="S26" s="34"/>
      <c r="T26" s="13">
        <f>SUM(D26:L26)</f>
        <v>33516.810793009703</v>
      </c>
      <c r="U26" s="20">
        <f t="shared" ref="U26:V36" si="3">SUM(D26+F26+H26+J26+L26)</f>
        <v>33516.810793009703</v>
      </c>
      <c r="V26" s="20">
        <f t="shared" si="3"/>
        <v>0</v>
      </c>
      <c r="W26" s="20">
        <f t="shared" ref="W26:X36" si="4">SUM(D26+F26+H26+J26+L26+N26+R26+P26)</f>
        <v>33516.810793009703</v>
      </c>
      <c r="X26" s="20">
        <f t="shared" si="4"/>
        <v>0</v>
      </c>
      <c r="Y26" s="16"/>
    </row>
    <row r="27" spans="1:25" hidden="1" x14ac:dyDescent="0.25">
      <c r="A27" s="26">
        <v>2</v>
      </c>
      <c r="B27" s="26" t="s">
        <v>341</v>
      </c>
      <c r="C27" s="26" t="s">
        <v>114</v>
      </c>
      <c r="D27" s="21">
        <v>6463.6728981343622</v>
      </c>
      <c r="E27" s="35"/>
      <c r="F27" s="21">
        <v>6729.062410062169</v>
      </c>
      <c r="G27" s="35"/>
      <c r="H27" s="21">
        <v>6864.0293827725272</v>
      </c>
      <c r="I27" s="35"/>
      <c r="J27" s="21">
        <v>7342.6243412365602</v>
      </c>
      <c r="K27" s="35"/>
      <c r="L27" s="21">
        <v>6117.421760804089</v>
      </c>
      <c r="M27" s="35"/>
      <c r="N27" s="21">
        <v>0</v>
      </c>
      <c r="O27" s="35"/>
      <c r="P27" s="21">
        <v>0</v>
      </c>
      <c r="Q27" s="35"/>
      <c r="R27" s="21">
        <v>0</v>
      </c>
      <c r="S27" s="35"/>
      <c r="T27" s="13">
        <f>SUM(D27:L27)</f>
        <v>33516.810793009703</v>
      </c>
      <c r="U27" s="20">
        <f t="shared" si="3"/>
        <v>33516.810793009703</v>
      </c>
      <c r="V27" s="20">
        <f t="shared" si="3"/>
        <v>0</v>
      </c>
      <c r="W27" s="20">
        <f t="shared" si="4"/>
        <v>33516.810793009703</v>
      </c>
      <c r="X27" s="20">
        <f t="shared" si="4"/>
        <v>0</v>
      </c>
      <c r="Y27" s="16"/>
    </row>
    <row r="28" spans="1:25" ht="25.5" hidden="1" x14ac:dyDescent="0.25">
      <c r="A28" s="26">
        <v>3</v>
      </c>
      <c r="B28" s="26" t="s">
        <v>115</v>
      </c>
      <c r="C28" s="26" t="s">
        <v>114</v>
      </c>
      <c r="D28" s="21">
        <v>0</v>
      </c>
      <c r="E28" s="35"/>
      <c r="F28" s="21">
        <v>0</v>
      </c>
      <c r="G28" s="35"/>
      <c r="H28" s="21">
        <v>0</v>
      </c>
      <c r="I28" s="35"/>
      <c r="J28" s="21">
        <v>0</v>
      </c>
      <c r="K28" s="35"/>
      <c r="L28" s="21">
        <v>0</v>
      </c>
      <c r="M28" s="35"/>
      <c r="N28" s="21">
        <v>0</v>
      </c>
      <c r="O28" s="35"/>
      <c r="P28" s="21">
        <v>0</v>
      </c>
      <c r="Q28" s="35"/>
      <c r="R28" s="21">
        <v>0</v>
      </c>
      <c r="S28" s="35"/>
      <c r="T28" s="13">
        <f>SUM(D28:L28)</f>
        <v>0</v>
      </c>
      <c r="U28" s="20">
        <f t="shared" si="3"/>
        <v>0</v>
      </c>
      <c r="V28" s="20">
        <f t="shared" si="3"/>
        <v>0</v>
      </c>
      <c r="W28" s="20">
        <f t="shared" si="4"/>
        <v>0</v>
      </c>
      <c r="X28" s="20">
        <f t="shared" si="4"/>
        <v>0</v>
      </c>
      <c r="Y28" s="16"/>
    </row>
    <row r="29" spans="1:25" hidden="1" x14ac:dyDescent="0.25">
      <c r="A29" s="31">
        <v>4</v>
      </c>
      <c r="B29" s="31" t="s">
        <v>342</v>
      </c>
      <c r="C29" s="26" t="s">
        <v>114</v>
      </c>
      <c r="D29" s="19">
        <v>6463.6728981343622</v>
      </c>
      <c r="E29" s="39"/>
      <c r="F29" s="19">
        <v>6729.062410062169</v>
      </c>
      <c r="G29" s="39"/>
      <c r="H29" s="19">
        <v>6864.0293827725272</v>
      </c>
      <c r="I29" s="39"/>
      <c r="J29" s="19">
        <v>7342.6243412365602</v>
      </c>
      <c r="K29" s="39"/>
      <c r="L29" s="19">
        <v>6117.421760804089</v>
      </c>
      <c r="M29" s="39"/>
      <c r="N29" s="19">
        <v>0</v>
      </c>
      <c r="O29" s="39"/>
      <c r="P29" s="19">
        <v>0</v>
      </c>
      <c r="Q29" s="39"/>
      <c r="R29" s="21">
        <v>0</v>
      </c>
      <c r="S29" s="39"/>
      <c r="T29" s="13">
        <f>SUM(D29:L29)</f>
        <v>33516.810793009703</v>
      </c>
      <c r="U29" s="20">
        <f t="shared" si="3"/>
        <v>33516.810793009703</v>
      </c>
      <c r="V29" s="20">
        <f t="shared" si="3"/>
        <v>0</v>
      </c>
      <c r="W29" s="20">
        <f t="shared" si="4"/>
        <v>33516.810793009703</v>
      </c>
      <c r="X29" s="20">
        <f t="shared" si="4"/>
        <v>0</v>
      </c>
      <c r="Y29" s="16"/>
    </row>
    <row r="30" spans="1:25" ht="25.5" hidden="1" x14ac:dyDescent="0.25">
      <c r="A30" s="26">
        <v>5</v>
      </c>
      <c r="B30" s="40" t="s">
        <v>123</v>
      </c>
      <c r="C30" s="26" t="s">
        <v>114</v>
      </c>
      <c r="D30" s="21">
        <v>5463.7732432252787</v>
      </c>
      <c r="E30" s="35">
        <v>2566.88</v>
      </c>
      <c r="F30" s="21">
        <v>7181.1133573426459</v>
      </c>
      <c r="G30" s="35">
        <v>3178.24</v>
      </c>
      <c r="H30" s="21">
        <v>5662.8362427005732</v>
      </c>
      <c r="I30" s="35">
        <v>1694.78</v>
      </c>
      <c r="J30" s="21">
        <v>5507.6345820927145</v>
      </c>
      <c r="K30" s="35"/>
      <c r="L30" s="21">
        <v>9701.453367648488</v>
      </c>
      <c r="M30" s="35"/>
      <c r="N30" s="21">
        <v>0</v>
      </c>
      <c r="O30" s="35"/>
      <c r="P30" s="21">
        <v>0</v>
      </c>
      <c r="Q30" s="35"/>
      <c r="R30" s="21">
        <v>0</v>
      </c>
      <c r="S30" s="35"/>
      <c r="T30" s="13">
        <v>0</v>
      </c>
      <c r="U30" s="20">
        <f t="shared" si="3"/>
        <v>33516.810793009696</v>
      </c>
      <c r="V30" s="20">
        <f t="shared" si="3"/>
        <v>7439.9</v>
      </c>
      <c r="W30" s="20">
        <f t="shared" si="4"/>
        <v>33516.810793009696</v>
      </c>
      <c r="X30" s="20">
        <f t="shared" si="4"/>
        <v>7439.9</v>
      </c>
      <c r="Y30" s="16"/>
    </row>
    <row r="31" spans="1:25" hidden="1" x14ac:dyDescent="0.25">
      <c r="A31" s="26">
        <v>6</v>
      </c>
      <c r="B31" s="26" t="s">
        <v>116</v>
      </c>
      <c r="C31" s="26" t="s">
        <v>114</v>
      </c>
      <c r="D31" s="21">
        <v>-999.89965490908344</v>
      </c>
      <c r="E31" s="35"/>
      <c r="F31" s="21">
        <v>452.05094728047698</v>
      </c>
      <c r="G31" s="35"/>
      <c r="H31" s="21">
        <v>-1201.1931400719541</v>
      </c>
      <c r="I31" s="35"/>
      <c r="J31" s="21">
        <v>-1834.9897591438457</v>
      </c>
      <c r="K31" s="35"/>
      <c r="L31" s="21">
        <v>3584.031606844399</v>
      </c>
      <c r="M31" s="35"/>
      <c r="N31" s="21">
        <v>0</v>
      </c>
      <c r="O31" s="35"/>
      <c r="P31" s="21">
        <v>0</v>
      </c>
      <c r="Q31" s="35"/>
      <c r="R31" s="21">
        <v>0</v>
      </c>
      <c r="S31" s="35"/>
      <c r="T31" s="13">
        <f>SUM(D31:L31)</f>
        <v>-7.2759576141834259E-12</v>
      </c>
      <c r="U31" s="20">
        <f t="shared" si="3"/>
        <v>-7.2759576141834259E-12</v>
      </c>
      <c r="V31" s="20">
        <f t="shared" si="3"/>
        <v>0</v>
      </c>
      <c r="W31" s="20">
        <f t="shared" si="4"/>
        <v>-7.2759576141834259E-12</v>
      </c>
      <c r="X31" s="20">
        <f t="shared" si="4"/>
        <v>0</v>
      </c>
      <c r="Y31" s="16"/>
    </row>
    <row r="32" spans="1:25" ht="25.5" hidden="1" x14ac:dyDescent="0.25">
      <c r="A32" s="26">
        <v>7</v>
      </c>
      <c r="B32" s="40" t="s">
        <v>117</v>
      </c>
      <c r="C32" s="26" t="s">
        <v>114</v>
      </c>
      <c r="D32" s="21">
        <v>999.89965490908344</v>
      </c>
      <c r="E32" s="35"/>
      <c r="F32" s="21">
        <v>0</v>
      </c>
      <c r="G32" s="35"/>
      <c r="H32" s="21">
        <v>749.1421927914771</v>
      </c>
      <c r="I32" s="35"/>
      <c r="J32" s="21">
        <v>1834.9897591438457</v>
      </c>
      <c r="K32" s="35"/>
      <c r="L32" s="21">
        <v>0</v>
      </c>
      <c r="M32" s="35"/>
      <c r="N32" s="21">
        <v>0</v>
      </c>
      <c r="O32" s="35"/>
      <c r="P32" s="21">
        <v>0</v>
      </c>
      <c r="Q32" s="35"/>
      <c r="R32" s="21">
        <v>0</v>
      </c>
      <c r="S32" s="35"/>
      <c r="T32" s="13">
        <f>SUM(D32:L32)</f>
        <v>3584.0316068444063</v>
      </c>
      <c r="U32" s="20">
        <f t="shared" si="3"/>
        <v>3584.0316068444063</v>
      </c>
      <c r="V32" s="20">
        <f t="shared" si="3"/>
        <v>0</v>
      </c>
      <c r="W32" s="20">
        <f t="shared" si="4"/>
        <v>3584.0316068444063</v>
      </c>
      <c r="X32" s="20">
        <f t="shared" si="4"/>
        <v>0</v>
      </c>
      <c r="Y32" s="16"/>
    </row>
    <row r="33" spans="1:25" ht="25.5" hidden="1" x14ac:dyDescent="0.25">
      <c r="A33" s="26">
        <v>8</v>
      </c>
      <c r="B33" s="31" t="s">
        <v>118</v>
      </c>
      <c r="C33" s="26" t="s">
        <v>114</v>
      </c>
      <c r="D33" s="22">
        <v>0</v>
      </c>
      <c r="E33" s="36"/>
      <c r="F33" s="22">
        <v>431.2067261795421</v>
      </c>
      <c r="G33" s="36"/>
      <c r="H33" s="22">
        <v>556.79194486959034</v>
      </c>
      <c r="I33" s="36"/>
      <c r="J33" s="22">
        <v>925.00104862816193</v>
      </c>
      <c r="K33" s="36"/>
      <c r="L33" s="22">
        <v>1076.9497946325339</v>
      </c>
      <c r="M33" s="36"/>
      <c r="N33" s="22">
        <v>828.34866005962635</v>
      </c>
      <c r="O33" s="36"/>
      <c r="P33" s="22">
        <v>315.38886485284854</v>
      </c>
      <c r="Q33" s="36"/>
      <c r="R33" s="21">
        <v>0</v>
      </c>
      <c r="S33" s="36"/>
      <c r="T33" s="13">
        <f>SUM(D33:L33)</f>
        <v>2989.9495143098284</v>
      </c>
      <c r="U33" s="20">
        <f t="shared" si="3"/>
        <v>2989.9495143098284</v>
      </c>
      <c r="V33" s="20">
        <f t="shared" si="3"/>
        <v>0</v>
      </c>
      <c r="W33" s="20">
        <f t="shared" si="4"/>
        <v>4133.6870392223027</v>
      </c>
      <c r="X33" s="20">
        <f t="shared" si="4"/>
        <v>0</v>
      </c>
      <c r="Y33" s="16"/>
    </row>
    <row r="34" spans="1:25" hidden="1" x14ac:dyDescent="0.25">
      <c r="A34" s="26" t="s">
        <v>348</v>
      </c>
      <c r="B34" s="26" t="s">
        <v>119</v>
      </c>
      <c r="C34" s="26" t="s">
        <v>114</v>
      </c>
      <c r="D34" s="21">
        <v>0</v>
      </c>
      <c r="E34" s="35"/>
      <c r="F34" s="21">
        <v>333.29988496969446</v>
      </c>
      <c r="G34" s="35"/>
      <c r="H34" s="21">
        <v>458.15691710160729</v>
      </c>
      <c r="I34" s="35"/>
      <c r="J34" s="21">
        <v>722.19563327264723</v>
      </c>
      <c r="K34" s="35"/>
      <c r="L34" s="21">
        <v>861.37731731177416</v>
      </c>
      <c r="M34" s="35"/>
      <c r="N34" s="21">
        <v>736.52028517986139</v>
      </c>
      <c r="O34" s="35"/>
      <c r="P34" s="21">
        <v>305.83162652397431</v>
      </c>
      <c r="Q34" s="35"/>
      <c r="R34" s="21">
        <v>0</v>
      </c>
      <c r="S34" s="35"/>
      <c r="T34" s="13">
        <f>SUM(D34:N34)</f>
        <v>3111.5500378355846</v>
      </c>
      <c r="U34" s="20">
        <f t="shared" si="3"/>
        <v>2375.0297526557233</v>
      </c>
      <c r="V34" s="20">
        <f t="shared" si="3"/>
        <v>0</v>
      </c>
      <c r="W34" s="20">
        <f t="shared" si="4"/>
        <v>3417.3816643595587</v>
      </c>
      <c r="X34" s="20">
        <f t="shared" si="4"/>
        <v>0</v>
      </c>
      <c r="Y34" s="16"/>
    </row>
    <row r="35" spans="1:25" hidden="1" x14ac:dyDescent="0.25">
      <c r="A35" s="26" t="s">
        <v>349</v>
      </c>
      <c r="B35" s="40" t="s">
        <v>120</v>
      </c>
      <c r="C35" s="26" t="s">
        <v>114</v>
      </c>
      <c r="D35" s="21">
        <v>0</v>
      </c>
      <c r="E35" s="35"/>
      <c r="F35" s="21">
        <v>97.906841209847656</v>
      </c>
      <c r="G35" s="35"/>
      <c r="H35" s="21">
        <v>98.635027767983047</v>
      </c>
      <c r="I35" s="35"/>
      <c r="J35" s="21">
        <v>202.8054153555147</v>
      </c>
      <c r="K35" s="35"/>
      <c r="L35" s="21">
        <v>215.57247732075976</v>
      </c>
      <c r="M35" s="35"/>
      <c r="N35" s="21">
        <v>91.828374879764937</v>
      </c>
      <c r="O35" s="35"/>
      <c r="P35" s="21">
        <v>9.5572383288742504</v>
      </c>
      <c r="Q35" s="35"/>
      <c r="R35" s="21">
        <v>0</v>
      </c>
      <c r="S35" s="35"/>
      <c r="T35" s="13">
        <f>SUM(D35:L35)</f>
        <v>614.91976165410517</v>
      </c>
      <c r="U35" s="20">
        <f t="shared" si="3"/>
        <v>614.91976165410517</v>
      </c>
      <c r="V35" s="20">
        <f t="shared" si="3"/>
        <v>0</v>
      </c>
      <c r="W35" s="20">
        <f t="shared" si="4"/>
        <v>716.30537486274443</v>
      </c>
      <c r="X35" s="20">
        <f t="shared" si="4"/>
        <v>0</v>
      </c>
      <c r="Y35" s="16"/>
    </row>
    <row r="36" spans="1:25" ht="25.5" hidden="1" x14ac:dyDescent="0.25">
      <c r="A36" s="26">
        <v>9</v>
      </c>
      <c r="B36" s="40" t="s">
        <v>121</v>
      </c>
      <c r="C36" s="26" t="s">
        <v>114</v>
      </c>
      <c r="D36" s="21">
        <v>6463.6728981343622</v>
      </c>
      <c r="E36" s="35"/>
      <c r="F36" s="21">
        <v>6826.9692512720167</v>
      </c>
      <c r="G36" s="35"/>
      <c r="H36" s="21">
        <v>6962.6644105405103</v>
      </c>
      <c r="I36" s="35"/>
      <c r="J36" s="21">
        <v>7545.4297565920751</v>
      </c>
      <c r="K36" s="35"/>
      <c r="L36" s="21">
        <v>6332.9942381248484</v>
      </c>
      <c r="M36" s="35"/>
      <c r="N36" s="21">
        <v>91.828374879764937</v>
      </c>
      <c r="O36" s="35"/>
      <c r="P36" s="21">
        <v>9.5572383288742504</v>
      </c>
      <c r="Q36" s="35"/>
      <c r="R36" s="21">
        <v>0</v>
      </c>
      <c r="S36" s="35"/>
      <c r="T36" s="13">
        <f>SUM(D36:L36)</f>
        <v>34131.730554663816</v>
      </c>
      <c r="U36" s="20">
        <f t="shared" si="3"/>
        <v>34131.730554663816</v>
      </c>
      <c r="V36" s="20">
        <f t="shared" si="3"/>
        <v>0</v>
      </c>
      <c r="W36" s="20">
        <f t="shared" si="4"/>
        <v>34233.116167872453</v>
      </c>
      <c r="X36" s="20">
        <f t="shared" si="4"/>
        <v>0</v>
      </c>
      <c r="Y36" s="16"/>
    </row>
    <row r="37" spans="1:25" hidden="1" x14ac:dyDescent="0.25"/>
    <row r="38" spans="1:25" hidden="1" x14ac:dyDescent="0.25"/>
    <row r="39" spans="1:25" hidden="1" x14ac:dyDescent="0.25"/>
    <row r="40" spans="1:25" ht="15.75" customHeight="1" x14ac:dyDescent="0.25">
      <c r="A40" s="249" t="s">
        <v>8</v>
      </c>
      <c r="B40" s="250" t="s">
        <v>124</v>
      </c>
      <c r="C40" s="242" t="s">
        <v>107</v>
      </c>
      <c r="D40" s="249" t="s">
        <v>125</v>
      </c>
      <c r="E40" s="249"/>
      <c r="F40" s="249"/>
      <c r="G40" s="249"/>
      <c r="H40" s="249"/>
      <c r="I40" s="249"/>
      <c r="J40" s="249"/>
      <c r="K40" s="249"/>
      <c r="L40" s="249"/>
      <c r="M40" s="249"/>
    </row>
    <row r="41" spans="1:25" x14ac:dyDescent="0.25">
      <c r="A41" s="249"/>
      <c r="B41" s="250"/>
      <c r="C41" s="243"/>
      <c r="D41" s="236" t="s">
        <v>70</v>
      </c>
      <c r="E41" s="236"/>
      <c r="F41" s="236" t="s">
        <v>25</v>
      </c>
      <c r="G41" s="236"/>
      <c r="H41" s="236" t="s">
        <v>28</v>
      </c>
      <c r="I41" s="236"/>
      <c r="J41" s="236" t="s">
        <v>29</v>
      </c>
      <c r="K41" s="236"/>
      <c r="L41" s="236" t="s">
        <v>71</v>
      </c>
      <c r="M41" s="236"/>
    </row>
    <row r="42" spans="1:25" x14ac:dyDescent="0.25">
      <c r="A42" s="249"/>
      <c r="B42" s="250"/>
      <c r="C42" s="244"/>
      <c r="D42" s="25" t="s">
        <v>104</v>
      </c>
      <c r="E42" s="25" t="s">
        <v>105</v>
      </c>
      <c r="F42" s="25" t="s">
        <v>104</v>
      </c>
      <c r="G42" s="25" t="s">
        <v>105</v>
      </c>
      <c r="H42" s="25" t="s">
        <v>104</v>
      </c>
      <c r="I42" s="25" t="s">
        <v>105</v>
      </c>
      <c r="J42" s="25" t="s">
        <v>104</v>
      </c>
      <c r="K42" s="25" t="s">
        <v>105</v>
      </c>
      <c r="L42" s="25" t="s">
        <v>104</v>
      </c>
      <c r="M42" s="25" t="s">
        <v>105</v>
      </c>
    </row>
    <row r="43" spans="1:25" x14ac:dyDescent="0.25">
      <c r="A43" s="42">
        <v>1</v>
      </c>
      <c r="B43" s="42">
        <v>2</v>
      </c>
      <c r="C43" s="41">
        <v>3</v>
      </c>
      <c r="D43" s="42">
        <v>4</v>
      </c>
      <c r="E43" s="42">
        <v>5</v>
      </c>
      <c r="F43" s="41">
        <v>6</v>
      </c>
      <c r="G43" s="42">
        <v>7</v>
      </c>
      <c r="H43" s="42">
        <v>8</v>
      </c>
      <c r="I43" s="41">
        <v>9</v>
      </c>
      <c r="J43" s="42">
        <v>10</v>
      </c>
      <c r="K43" s="42">
        <v>11</v>
      </c>
      <c r="L43" s="41">
        <v>12</v>
      </c>
      <c r="M43" s="42">
        <v>13</v>
      </c>
    </row>
    <row r="44" spans="1:25" x14ac:dyDescent="0.25">
      <c r="A44" s="42">
        <v>1</v>
      </c>
      <c r="B44" s="43" t="s">
        <v>126</v>
      </c>
      <c r="C44" s="26" t="s">
        <v>114</v>
      </c>
      <c r="D44" s="35">
        <f>'Контроль соответствия мероприят'!Q39</f>
        <v>12702.908524048697</v>
      </c>
      <c r="E44" s="35">
        <v>2566.88</v>
      </c>
      <c r="F44" s="35">
        <f>'Контроль соответствия мероприят'!S39</f>
        <v>16946.047603199549</v>
      </c>
      <c r="G44" s="35">
        <v>3207.84</v>
      </c>
      <c r="H44" s="35">
        <f>'Контроль соответствия мероприят'!U39</f>
        <v>15670.461850582004</v>
      </c>
      <c r="I44" s="35">
        <v>1113.9000000000001</v>
      </c>
      <c r="J44" s="35">
        <f>'Контроль соответствия мероприят'!W39</f>
        <v>12297.523092447233</v>
      </c>
      <c r="K44" s="35"/>
      <c r="L44" s="35">
        <f>'Контроль соответствия мероприят'!Y39</f>
        <v>13898.00281701387</v>
      </c>
      <c r="M44" s="35"/>
    </row>
    <row r="45" spans="1:25" x14ac:dyDescent="0.25">
      <c r="A45" s="42" t="s">
        <v>127</v>
      </c>
      <c r="B45" s="43" t="s">
        <v>128</v>
      </c>
      <c r="C45" s="26" t="s">
        <v>114</v>
      </c>
      <c r="D45" s="35">
        <f>'Контроль соответствия мероприят'!Q25</f>
        <v>220.34</v>
      </c>
      <c r="E45" s="35">
        <f>'Контроль соответствия мероприят'!R25</f>
        <v>0</v>
      </c>
      <c r="F45" s="35">
        <f>'Контроль соответствия мероприят'!S25</f>
        <v>1442.9464001934684</v>
      </c>
      <c r="G45" s="35">
        <f>'Контроль соответствия мероприят'!T25</f>
        <v>29.6</v>
      </c>
      <c r="H45" s="35">
        <f>'Контроль соответствия мероприят'!U25</f>
        <v>3049.08</v>
      </c>
      <c r="I45" s="35">
        <f>'Контроль соответствия мероприят'!V25</f>
        <v>1827.665</v>
      </c>
      <c r="J45" s="35">
        <f>'Контроль соответствия мероприят'!W25</f>
        <v>4126.3599999999997</v>
      </c>
      <c r="K45" s="35">
        <f>'Контроль соответствия мероприят'!X25</f>
        <v>0</v>
      </c>
      <c r="L45" s="35">
        <f>'Контроль соответствия мероприят'!Y25</f>
        <v>6065.99</v>
      </c>
      <c r="M45" s="35">
        <f>'Контроль соответствия мероприят'!Z25</f>
        <v>0</v>
      </c>
    </row>
    <row r="46" spans="1:25" ht="31.5" x14ac:dyDescent="0.25">
      <c r="A46" s="42" t="s">
        <v>129</v>
      </c>
      <c r="B46" s="43" t="s">
        <v>130</v>
      </c>
      <c r="C46" s="26" t="s">
        <v>114</v>
      </c>
      <c r="D46" s="35">
        <f>'Контроль соответствия мероприят'!Q24-D47</f>
        <v>4609.1186234222241</v>
      </c>
      <c r="E46" s="35">
        <f>'Контроль соответствия мероприят'!R24</f>
        <v>0</v>
      </c>
      <c r="F46" s="35">
        <f>'Контроль соответствия мероприят'!S24-F47</f>
        <v>7799.81</v>
      </c>
      <c r="G46" s="35">
        <f>'Контроль соответствия мероприят'!T24</f>
        <v>10909.942000000001</v>
      </c>
      <c r="H46" s="35">
        <f>'Контроль соответствия мероприят'!U24-H47</f>
        <v>7202.6724678094761</v>
      </c>
      <c r="I46" s="35">
        <f>'Контроль соответствия мероприят'!V24</f>
        <v>0</v>
      </c>
      <c r="J46" s="35">
        <f>'Контроль соответствия мероприят'!W24-J47</f>
        <v>4542.0387512106727</v>
      </c>
      <c r="K46" s="35">
        <f>'Контроль соответствия мероприят'!X24</f>
        <v>0</v>
      </c>
      <c r="L46" s="35">
        <f>'Контроль соответствия мероприят'!Y24-L47</f>
        <v>6065.9910562097812</v>
      </c>
      <c r="M46" s="35">
        <f>'Контроль соответствия мероприят'!Z24</f>
        <v>0</v>
      </c>
    </row>
    <row r="47" spans="1:25" x14ac:dyDescent="0.25">
      <c r="A47" s="177"/>
      <c r="B47" s="43" t="s">
        <v>631</v>
      </c>
      <c r="C47" s="192" t="s">
        <v>114</v>
      </c>
      <c r="D47" s="35">
        <f>'Контроль соответствия мероприят'!Q23</f>
        <v>779.6638204508647</v>
      </c>
      <c r="E47" s="35">
        <f t="shared" ref="E47:M49" si="5">E46*20/80</f>
        <v>0</v>
      </c>
      <c r="F47" s="35">
        <f>'Контроль соответствия мероприят'!S23</f>
        <v>1202.2</v>
      </c>
      <c r="G47" s="35">
        <f t="shared" si="5"/>
        <v>2727.4855000000002</v>
      </c>
      <c r="H47" s="35">
        <f>'Контроль соответствия мероприят'!U23</f>
        <v>915.15</v>
      </c>
      <c r="I47" s="35">
        <f t="shared" si="5"/>
        <v>0</v>
      </c>
      <c r="J47" s="35">
        <f>'Контроль соответствия мероприят'!W23</f>
        <v>12.38</v>
      </c>
      <c r="K47" s="35">
        <f t="shared" si="5"/>
        <v>0</v>
      </c>
      <c r="L47" s="35">
        <f>'Контроль соответствия мероприят'!Y23</f>
        <v>37.619999999999997</v>
      </c>
      <c r="M47" s="35">
        <f t="shared" si="5"/>
        <v>0</v>
      </c>
    </row>
    <row r="48" spans="1:25" ht="31.5" x14ac:dyDescent="0.25">
      <c r="A48" s="42" t="s">
        <v>131</v>
      </c>
      <c r="B48" s="43" t="s">
        <v>132</v>
      </c>
      <c r="C48" s="26" t="s">
        <v>114</v>
      </c>
      <c r="D48" s="35">
        <v>7314.1260801756089</v>
      </c>
      <c r="E48" s="35">
        <v>2566.88</v>
      </c>
      <c r="F48" s="35">
        <v>7971.9992274917095</v>
      </c>
      <c r="G48" s="35">
        <v>3178.24</v>
      </c>
      <c r="H48" s="35">
        <v>7565.2710036858907</v>
      </c>
      <c r="I48" s="35">
        <v>1694.78</v>
      </c>
      <c r="J48" s="35">
        <v>7745.9800780567348</v>
      </c>
      <c r="K48" s="35"/>
      <c r="L48" s="35">
        <v>7796.9219485079147</v>
      </c>
      <c r="M48" s="35"/>
    </row>
    <row r="49" spans="1:13" x14ac:dyDescent="0.25">
      <c r="A49" s="177"/>
      <c r="B49" s="43" t="s">
        <v>631</v>
      </c>
      <c r="C49" s="192" t="s">
        <v>114</v>
      </c>
      <c r="D49" s="35">
        <f>'Контроль соответствия мероприят'!Q37</f>
        <v>850.45318204124692</v>
      </c>
      <c r="E49" s="35">
        <f t="shared" si="5"/>
        <v>641.72</v>
      </c>
      <c r="F49" s="35">
        <f>'Контроль соответствия мероприят'!S37</f>
        <v>1214.9751931373789</v>
      </c>
      <c r="G49" s="35">
        <f t="shared" si="5"/>
        <v>794.56</v>
      </c>
      <c r="H49" s="35">
        <f>'Контроль соответствия мероприят'!U37</f>
        <v>688.61</v>
      </c>
      <c r="I49" s="35">
        <f t="shared" si="5"/>
        <v>423.69499999999999</v>
      </c>
      <c r="J49" s="35">
        <f>'Контроль соответствия мероприят'!W37</f>
        <v>400.48</v>
      </c>
      <c r="K49" s="35">
        <f t="shared" si="5"/>
        <v>0</v>
      </c>
      <c r="L49" s="35">
        <f>'Контроль соответствия мероприят'!Y37</f>
        <v>1676.97</v>
      </c>
      <c r="M49" s="35">
        <f t="shared" si="5"/>
        <v>0</v>
      </c>
    </row>
    <row r="50" spans="1:13" ht="31.5" x14ac:dyDescent="0.25">
      <c r="A50" s="42" t="s">
        <v>133</v>
      </c>
      <c r="B50" s="43" t="s">
        <v>134</v>
      </c>
      <c r="C50" s="26" t="s">
        <v>114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x14ac:dyDescent="0.25">
      <c r="A51" s="42">
        <v>2</v>
      </c>
      <c r="B51" s="43" t="s">
        <v>135</v>
      </c>
      <c r="C51" s="26" t="s">
        <v>114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3" x14ac:dyDescent="0.25">
      <c r="A52" s="42" t="s">
        <v>136</v>
      </c>
      <c r="B52" s="43" t="s">
        <v>137</v>
      </c>
      <c r="C52" s="26" t="s">
        <v>114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3" x14ac:dyDescent="0.25">
      <c r="A53" s="44"/>
      <c r="B53" s="43" t="s">
        <v>138</v>
      </c>
      <c r="C53" s="26" t="s">
        <v>114</v>
      </c>
      <c r="D53" s="36"/>
      <c r="E53" s="36"/>
      <c r="F53" s="36"/>
      <c r="G53" s="36"/>
      <c r="H53" s="36"/>
      <c r="I53" s="36"/>
      <c r="J53" s="36"/>
      <c r="K53" s="36"/>
      <c r="L53" s="36"/>
      <c r="M53" s="35"/>
    </row>
    <row r="54" spans="1:13" x14ac:dyDescent="0.25">
      <c r="A54" s="42" t="s">
        <v>139</v>
      </c>
      <c r="B54" s="43" t="s">
        <v>140</v>
      </c>
      <c r="C54" s="26" t="s">
        <v>114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</row>
    <row r="55" spans="1:13" x14ac:dyDescent="0.25">
      <c r="A55" s="42" t="s">
        <v>141</v>
      </c>
      <c r="B55" s="43" t="s">
        <v>142</v>
      </c>
      <c r="C55" s="26" t="s">
        <v>114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</row>
    <row r="56" spans="1:13" x14ac:dyDescent="0.25">
      <c r="A56" s="42">
        <v>3</v>
      </c>
      <c r="B56" s="43" t="s">
        <v>143</v>
      </c>
      <c r="C56" s="26" t="s">
        <v>114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</row>
    <row r="57" spans="1:13" ht="31.5" x14ac:dyDescent="0.25">
      <c r="A57" s="42">
        <v>4</v>
      </c>
      <c r="B57" s="43" t="s">
        <v>144</v>
      </c>
      <c r="C57" s="26" t="s">
        <v>114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</row>
    <row r="58" spans="1:13" x14ac:dyDescent="0.25">
      <c r="A58" s="42">
        <v>5</v>
      </c>
      <c r="B58" s="43" t="s">
        <v>145</v>
      </c>
      <c r="C58" s="26" t="s">
        <v>114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62" spans="1:13" x14ac:dyDescent="0.25">
      <c r="B62" s="247" t="s">
        <v>167</v>
      </c>
      <c r="C62" s="247"/>
      <c r="D62" s="248" t="s">
        <v>633</v>
      </c>
      <c r="E62" s="248"/>
      <c r="F62" s="248"/>
      <c r="G62" s="248"/>
    </row>
  </sheetData>
  <sheetProtection formatCells="0" formatColumns="0" formatRows="0" insertColumns="0" insertRows="0" insertHyperlinks="0" deleteColumns="0" deleteRows="0" sort="0" autoFilter="0" pivotTables="0"/>
  <protectedRanges>
    <protectedRange sqref="Q26:Q36 S26:S36" name="Диапазон15"/>
    <protectedRange sqref="O26:O36" name="Диапазон14"/>
    <protectedRange sqref="M26:M36" name="Диапазон13"/>
    <protectedRange sqref="K26:K36" name="Диапазон12"/>
    <protectedRange sqref="K26:K36" name="Диапазон11"/>
    <protectedRange sqref="I26:I36" name="Диапазон10"/>
    <protectedRange sqref="G26:G36" name="Диапазон9"/>
    <protectedRange sqref="E26:E36 D48:M48 D50:M58 D44:M46" name="Диапазон8"/>
    <protectedRange sqref="S7:S20 Q7:Q20" name="Диапазон7"/>
    <protectedRange sqref="O7:O20" name="Диапазон6"/>
    <protectedRange sqref="M7:M20" name="Диапазон5"/>
    <protectedRange sqref="K7:K20" name="Диапазон4"/>
    <protectedRange sqref="I7:I20" name="Диапазон3"/>
    <protectedRange sqref="G7:G20" name="Диапазон2"/>
    <protectedRange sqref="E7:E20" name="Диапазон1"/>
    <protectedRange sqref="D48:M48 D50:M58 D44:M46" name="Диапазон16"/>
    <protectedRange sqref="D47:M47 E49 G49 I49 K49 M49" name="Диапазон8_1"/>
    <protectedRange sqref="D47:M47 E49 G49 I49 K49 M49" name="Диапазон16_1"/>
    <protectedRange sqref="D49 F49 H49 J49 L49" name="Диапазон8_2"/>
    <protectedRange sqref="D49 F49 H49 J49 L49" name="Диапазон16_2"/>
    <protectedRange sqref="E62:G62" name="Диапазон18_1"/>
    <protectedRange sqref="E62:G62" name="Диапазон2_1_1"/>
    <protectedRange sqref="D62" name="Диапазон18_1_1"/>
    <protectedRange sqref="D62" name="Диапазон2_1_1_1"/>
  </protectedRanges>
  <mergeCells count="43">
    <mergeCell ref="B62:C62"/>
    <mergeCell ref="D62:G62"/>
    <mergeCell ref="D40:M40"/>
    <mergeCell ref="A40:A42"/>
    <mergeCell ref="B40:B42"/>
    <mergeCell ref="D41:E41"/>
    <mergeCell ref="F41:G41"/>
    <mergeCell ref="H41:I41"/>
    <mergeCell ref="C40:C42"/>
    <mergeCell ref="J41:K41"/>
    <mergeCell ref="L41:M41"/>
    <mergeCell ref="B23:B25"/>
    <mergeCell ref="C23:C25"/>
    <mergeCell ref="B4:B6"/>
    <mergeCell ref="L1:R1"/>
    <mergeCell ref="A4:A6"/>
    <mergeCell ref="C4:C6"/>
    <mergeCell ref="D5:E5"/>
    <mergeCell ref="F5:G5"/>
    <mergeCell ref="H5:I5"/>
    <mergeCell ref="D4:T4"/>
    <mergeCell ref="J5:K5"/>
    <mergeCell ref="L5:M5"/>
    <mergeCell ref="N5:O5"/>
    <mergeCell ref="R5:S5"/>
    <mergeCell ref="P5:Q5"/>
    <mergeCell ref="P24:Q24"/>
    <mergeCell ref="U1:X1"/>
    <mergeCell ref="W4:X5"/>
    <mergeCell ref="U4:V5"/>
    <mergeCell ref="D23:S23"/>
    <mergeCell ref="R24:S24"/>
    <mergeCell ref="N24:O24"/>
    <mergeCell ref="L24:M24"/>
    <mergeCell ref="J24:K24"/>
    <mergeCell ref="H24:I24"/>
    <mergeCell ref="F24:G24"/>
    <mergeCell ref="D24:E24"/>
    <mergeCell ref="W23:X24"/>
    <mergeCell ref="U23:V24"/>
    <mergeCell ref="T23:T24"/>
    <mergeCell ref="A2:W2"/>
    <mergeCell ref="A23:A25"/>
  </mergeCells>
  <pageMargins left="0.11811023622047245" right="0.11811023622047245" top="0.15748031496062992" bottom="0.15748031496062992" header="0.31496062992125984" footer="0.31496062992125984"/>
  <pageSetup paperSize="9" scale="51" orientation="landscape" r:id="rId1"/>
  <ignoredErrors>
    <ignoredError sqref="F47 H47 J47 L47 F49 H49 J49 L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42"/>
  <sheetViews>
    <sheetView topLeftCell="A34" zoomScale="85" zoomScaleNormal="85" workbookViewId="0">
      <selection activeCell="B35" sqref="B35"/>
    </sheetView>
  </sheetViews>
  <sheetFormatPr defaultRowHeight="15" x14ac:dyDescent="0.25"/>
  <cols>
    <col min="1" max="5" width="16.7109375" style="95" customWidth="1"/>
    <col min="6" max="6" width="10.140625" style="95" customWidth="1"/>
    <col min="7" max="8" width="9.85546875" style="95" customWidth="1"/>
    <col min="9" max="9" width="8.28515625" style="95" customWidth="1"/>
    <col min="10" max="10" width="10.28515625" style="95" customWidth="1"/>
    <col min="11" max="11" width="10.7109375" style="95" customWidth="1"/>
    <col min="12" max="13" width="10" style="95" customWidth="1"/>
    <col min="14" max="14" width="9.85546875" style="95" customWidth="1"/>
    <col min="15" max="15" width="10.140625" style="95" customWidth="1"/>
    <col min="16" max="16" width="16.7109375" style="95" customWidth="1"/>
    <col min="17" max="17" width="10.42578125" style="95" customWidth="1"/>
    <col min="18" max="18" width="9.85546875" style="95" customWidth="1"/>
    <col min="19" max="19" width="10.7109375" style="95" customWidth="1"/>
    <col min="20" max="20" width="11" style="95" customWidth="1"/>
    <col min="21" max="21" width="10.28515625" style="95" customWidth="1"/>
    <col min="22" max="22" width="9.85546875" style="95" customWidth="1"/>
    <col min="23" max="23" width="9.7109375" style="95" bestFit="1" customWidth="1"/>
    <col min="24" max="25" width="9.140625" style="95"/>
    <col min="26" max="26" width="10.140625" style="95" customWidth="1"/>
    <col min="27" max="16384" width="9.140625" style="95"/>
  </cols>
  <sheetData>
    <row r="1" spans="1:26" ht="15.75" x14ac:dyDescent="0.25">
      <c r="Q1" s="254" t="s">
        <v>55</v>
      </c>
      <c r="R1" s="254"/>
      <c r="S1" s="254"/>
      <c r="T1" s="254"/>
      <c r="U1" s="254"/>
      <c r="V1" s="85"/>
    </row>
    <row r="2" spans="1:26" ht="15.75" x14ac:dyDescent="0.25">
      <c r="Q2" s="85"/>
      <c r="S2" s="85"/>
      <c r="T2" s="85"/>
      <c r="U2" s="85"/>
      <c r="V2" s="85"/>
    </row>
    <row r="3" spans="1:26" s="6" customFormat="1" ht="15.75" x14ac:dyDescent="0.25">
      <c r="K3" s="96"/>
    </row>
    <row r="6" spans="1:26" x14ac:dyDescent="0.25">
      <c r="A6" s="253" t="s">
        <v>339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94"/>
    </row>
    <row r="8" spans="1:26" ht="15" customHeight="1" x14ac:dyDescent="0.25">
      <c r="A8" s="255" t="s">
        <v>73</v>
      </c>
      <c r="B8" s="255" t="s">
        <v>72</v>
      </c>
      <c r="C8" s="255" t="s">
        <v>161</v>
      </c>
      <c r="D8" s="255" t="s">
        <v>74</v>
      </c>
      <c r="E8" s="255" t="s">
        <v>75</v>
      </c>
      <c r="F8" s="252" t="s">
        <v>76</v>
      </c>
      <c r="G8" s="252"/>
      <c r="H8" s="252"/>
      <c r="I8" s="252"/>
      <c r="J8" s="252"/>
      <c r="K8" s="252"/>
      <c r="L8" s="252"/>
      <c r="M8" s="252"/>
      <c r="N8" s="252"/>
      <c r="O8" s="252"/>
      <c r="P8" s="255" t="s">
        <v>77</v>
      </c>
      <c r="Q8" s="252" t="s">
        <v>78</v>
      </c>
      <c r="R8" s="252"/>
      <c r="S8" s="252"/>
      <c r="T8" s="252"/>
      <c r="U8" s="252"/>
      <c r="V8" s="252"/>
      <c r="W8" s="252"/>
      <c r="X8" s="252"/>
      <c r="Y8" s="252"/>
      <c r="Z8" s="252"/>
    </row>
    <row r="9" spans="1:26" ht="60.75" customHeight="1" x14ac:dyDescent="0.25">
      <c r="A9" s="256"/>
      <c r="B9" s="256"/>
      <c r="C9" s="256"/>
      <c r="D9" s="256"/>
      <c r="E9" s="256"/>
      <c r="F9" s="251" t="s">
        <v>70</v>
      </c>
      <c r="G9" s="251"/>
      <c r="H9" s="251" t="s">
        <v>25</v>
      </c>
      <c r="I9" s="251"/>
      <c r="J9" s="251" t="s">
        <v>28</v>
      </c>
      <c r="K9" s="251"/>
      <c r="L9" s="251" t="s">
        <v>29</v>
      </c>
      <c r="M9" s="251"/>
      <c r="N9" s="251" t="s">
        <v>71</v>
      </c>
      <c r="O9" s="251"/>
      <c r="P9" s="256"/>
      <c r="Q9" s="251" t="s">
        <v>70</v>
      </c>
      <c r="R9" s="251"/>
      <c r="S9" s="251" t="s">
        <v>25</v>
      </c>
      <c r="T9" s="251"/>
      <c r="U9" s="251" t="s">
        <v>28</v>
      </c>
      <c r="V9" s="251"/>
      <c r="W9" s="251" t="s">
        <v>29</v>
      </c>
      <c r="X9" s="251"/>
      <c r="Y9" s="251" t="s">
        <v>71</v>
      </c>
      <c r="Z9" s="251"/>
    </row>
    <row r="10" spans="1:26" x14ac:dyDescent="0.25">
      <c r="A10" s="257"/>
      <c r="B10" s="257"/>
      <c r="C10" s="257"/>
      <c r="D10" s="257"/>
      <c r="E10" s="257"/>
      <c r="F10" s="45" t="s">
        <v>104</v>
      </c>
      <c r="G10" s="45" t="s">
        <v>105</v>
      </c>
      <c r="H10" s="45" t="s">
        <v>104</v>
      </c>
      <c r="I10" s="45" t="s">
        <v>105</v>
      </c>
      <c r="J10" s="45" t="s">
        <v>104</v>
      </c>
      <c r="K10" s="45" t="s">
        <v>105</v>
      </c>
      <c r="L10" s="45" t="s">
        <v>104</v>
      </c>
      <c r="M10" s="45" t="s">
        <v>105</v>
      </c>
      <c r="N10" s="45" t="s">
        <v>104</v>
      </c>
      <c r="O10" s="45" t="s">
        <v>105</v>
      </c>
      <c r="P10" s="257"/>
      <c r="Q10" s="45" t="s">
        <v>104</v>
      </c>
      <c r="R10" s="45" t="s">
        <v>105</v>
      </c>
      <c r="S10" s="45" t="s">
        <v>104</v>
      </c>
      <c r="T10" s="45" t="s">
        <v>105</v>
      </c>
      <c r="U10" s="45" t="s">
        <v>104</v>
      </c>
      <c r="V10" s="45" t="s">
        <v>105</v>
      </c>
      <c r="W10" s="45" t="s">
        <v>104</v>
      </c>
      <c r="X10" s="45" t="s">
        <v>105</v>
      </c>
      <c r="Y10" s="45" t="s">
        <v>104</v>
      </c>
      <c r="Z10" s="45" t="s">
        <v>105</v>
      </c>
    </row>
    <row r="11" spans="1:26" ht="15" customHeight="1" x14ac:dyDescent="0.25">
      <c r="A11" s="87">
        <v>1</v>
      </c>
      <c r="B11" s="258" t="s">
        <v>338</v>
      </c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</row>
    <row r="12" spans="1:26" ht="127.5" x14ac:dyDescent="0.25">
      <c r="A12" s="40" t="s">
        <v>79</v>
      </c>
      <c r="B12" s="169" t="s">
        <v>435</v>
      </c>
      <c r="C12" s="97" t="s">
        <v>632</v>
      </c>
      <c r="D12" s="91" t="s">
        <v>91</v>
      </c>
      <c r="E12" s="51">
        <v>1</v>
      </c>
      <c r="F12" s="49">
        <v>0.3</v>
      </c>
      <c r="G12" s="97">
        <v>0</v>
      </c>
      <c r="H12" s="49">
        <v>0.7</v>
      </c>
      <c r="I12" s="114">
        <v>1</v>
      </c>
      <c r="J12" s="49">
        <v>0</v>
      </c>
      <c r="K12" s="97">
        <v>0</v>
      </c>
      <c r="L12" s="49">
        <v>0</v>
      </c>
      <c r="M12" s="97">
        <v>0</v>
      </c>
      <c r="N12" s="49">
        <v>0</v>
      </c>
      <c r="O12" s="97">
        <v>0</v>
      </c>
      <c r="P12" s="53">
        <f>Q12+S12+U12+W12+Y12</f>
        <v>9273.9448709863027</v>
      </c>
      <c r="Q12" s="52">
        <v>2259.3148709863035</v>
      </c>
      <c r="R12" s="97">
        <v>0</v>
      </c>
      <c r="S12" s="52">
        <v>7014.63</v>
      </c>
      <c r="T12" s="97">
        <v>9271.19</v>
      </c>
      <c r="U12" s="52">
        <v>0</v>
      </c>
      <c r="V12" s="97">
        <v>0</v>
      </c>
      <c r="W12" s="52">
        <v>0</v>
      </c>
      <c r="X12" s="97">
        <v>0</v>
      </c>
      <c r="Y12" s="52">
        <v>0</v>
      </c>
      <c r="Z12" s="97">
        <v>0</v>
      </c>
    </row>
    <row r="13" spans="1:26" ht="89.25" x14ac:dyDescent="0.25">
      <c r="A13" s="40" t="s">
        <v>81</v>
      </c>
      <c r="B13" s="169" t="s">
        <v>282</v>
      </c>
      <c r="C13" s="47"/>
      <c r="D13" s="91" t="s">
        <v>91</v>
      </c>
      <c r="E13" s="51">
        <v>1</v>
      </c>
      <c r="F13" s="49">
        <v>0</v>
      </c>
      <c r="G13" s="47"/>
      <c r="H13" s="49">
        <v>0</v>
      </c>
      <c r="I13" s="47"/>
      <c r="J13" s="49">
        <v>0</v>
      </c>
      <c r="K13" s="47"/>
      <c r="L13" s="49">
        <v>1</v>
      </c>
      <c r="M13" s="47"/>
      <c r="N13" s="49">
        <v>0</v>
      </c>
      <c r="O13" s="47"/>
      <c r="P13" s="53">
        <v>959.39357472410109</v>
      </c>
      <c r="Q13" s="52">
        <v>0</v>
      </c>
      <c r="R13" s="47"/>
      <c r="S13" s="52">
        <v>0</v>
      </c>
      <c r="T13" s="47"/>
      <c r="U13" s="52">
        <v>0</v>
      </c>
      <c r="V13" s="47"/>
      <c r="W13" s="52">
        <v>959.39357472410109</v>
      </c>
      <c r="X13" s="47"/>
      <c r="Y13" s="52">
        <v>0</v>
      </c>
      <c r="Z13" s="47"/>
    </row>
    <row r="14" spans="1:26" ht="114.75" x14ac:dyDescent="0.25">
      <c r="A14" s="40" t="s">
        <v>82</v>
      </c>
      <c r="B14" s="169" t="s">
        <v>288</v>
      </c>
      <c r="C14" s="47"/>
      <c r="D14" s="91" t="s">
        <v>91</v>
      </c>
      <c r="E14" s="51">
        <v>1</v>
      </c>
      <c r="F14" s="49">
        <v>0</v>
      </c>
      <c r="G14" s="47"/>
      <c r="H14" s="49">
        <v>0</v>
      </c>
      <c r="I14" s="47"/>
      <c r="J14" s="49">
        <v>1</v>
      </c>
      <c r="K14" s="47"/>
      <c r="L14" s="49">
        <v>0</v>
      </c>
      <c r="M14" s="47"/>
      <c r="N14" s="49">
        <v>0</v>
      </c>
      <c r="O14" s="47"/>
      <c r="P14" s="53">
        <v>590.74515407229501</v>
      </c>
      <c r="Q14" s="52">
        <v>0</v>
      </c>
      <c r="R14" s="47"/>
      <c r="S14" s="52">
        <v>0</v>
      </c>
      <c r="T14" s="47"/>
      <c r="U14" s="52">
        <v>590.74515407229501</v>
      </c>
      <c r="V14" s="47">
        <v>0</v>
      </c>
      <c r="W14" s="52">
        <v>0</v>
      </c>
      <c r="X14" s="47"/>
      <c r="Y14" s="52">
        <v>0</v>
      </c>
      <c r="Z14" s="47"/>
    </row>
    <row r="15" spans="1:26" ht="51" x14ac:dyDescent="0.25">
      <c r="A15" s="40" t="s">
        <v>83</v>
      </c>
      <c r="B15" s="169" t="s">
        <v>292</v>
      </c>
      <c r="C15" s="97"/>
      <c r="D15" s="91" t="s">
        <v>91</v>
      </c>
      <c r="E15" s="51">
        <v>8</v>
      </c>
      <c r="F15" s="49">
        <v>0</v>
      </c>
      <c r="G15" s="97"/>
      <c r="H15" s="49">
        <v>0</v>
      </c>
      <c r="I15" s="97"/>
      <c r="J15" s="49">
        <v>7</v>
      </c>
      <c r="K15" s="97">
        <v>0</v>
      </c>
      <c r="L15" s="49">
        <v>1</v>
      </c>
      <c r="M15" s="97"/>
      <c r="N15" s="49">
        <v>0</v>
      </c>
      <c r="O15" s="97"/>
      <c r="P15" s="53">
        <v>5427.2308094756236</v>
      </c>
      <c r="Q15" s="52">
        <v>0</v>
      </c>
      <c r="R15" s="97"/>
      <c r="S15" s="52">
        <v>0</v>
      </c>
      <c r="T15" s="97"/>
      <c r="U15" s="52">
        <v>4721.677313737182</v>
      </c>
      <c r="V15" s="97">
        <v>0</v>
      </c>
      <c r="W15" s="52">
        <v>705.55349573844182</v>
      </c>
      <c r="X15" s="97"/>
      <c r="Y15" s="52">
        <v>0</v>
      </c>
      <c r="Z15" s="97"/>
    </row>
    <row r="16" spans="1:26" ht="76.5" x14ac:dyDescent="0.25">
      <c r="A16" s="40" t="s">
        <v>84</v>
      </c>
      <c r="B16" s="169" t="s">
        <v>296</v>
      </c>
      <c r="C16" s="47"/>
      <c r="D16" s="91" t="s">
        <v>91</v>
      </c>
      <c r="E16" s="51">
        <v>2</v>
      </c>
      <c r="F16" s="49">
        <v>0</v>
      </c>
      <c r="G16" s="47"/>
      <c r="H16" s="49">
        <v>0</v>
      </c>
      <c r="I16" s="47"/>
      <c r="J16" s="49">
        <v>0</v>
      </c>
      <c r="K16" s="47"/>
      <c r="L16" s="49">
        <v>2</v>
      </c>
      <c r="M16" s="47"/>
      <c r="N16" s="49">
        <v>0</v>
      </c>
      <c r="O16" s="47"/>
      <c r="P16" s="53">
        <v>1678.2916807481295</v>
      </c>
      <c r="Q16" s="52">
        <v>0</v>
      </c>
      <c r="R16" s="47"/>
      <c r="S16" s="52">
        <v>0</v>
      </c>
      <c r="T16" s="47"/>
      <c r="U16" s="52">
        <v>0</v>
      </c>
      <c r="V16" s="47"/>
      <c r="W16" s="52">
        <v>1678.2916807481295</v>
      </c>
      <c r="X16" s="47"/>
      <c r="Y16" s="52">
        <v>0</v>
      </c>
      <c r="Z16" s="47"/>
    </row>
    <row r="17" spans="1:26" ht="38.25" x14ac:dyDescent="0.25">
      <c r="A17" s="40" t="s">
        <v>85</v>
      </c>
      <c r="B17" s="169" t="s">
        <v>298</v>
      </c>
      <c r="C17" s="47"/>
      <c r="D17" s="91" t="s">
        <v>80</v>
      </c>
      <c r="E17" s="51">
        <v>340</v>
      </c>
      <c r="F17" s="49">
        <v>0</v>
      </c>
      <c r="G17" s="47"/>
      <c r="H17" s="49">
        <v>0</v>
      </c>
      <c r="I17" s="47"/>
      <c r="J17" s="49">
        <v>0</v>
      </c>
      <c r="K17" s="47"/>
      <c r="L17" s="49">
        <v>0</v>
      </c>
      <c r="M17" s="47"/>
      <c r="N17" s="49">
        <v>340</v>
      </c>
      <c r="O17" s="47"/>
      <c r="P17" s="53">
        <v>3602.3984487201878</v>
      </c>
      <c r="Q17" s="52">
        <v>0</v>
      </c>
      <c r="R17" s="47"/>
      <c r="S17" s="52">
        <v>0</v>
      </c>
      <c r="T17" s="47"/>
      <c r="U17" s="52">
        <v>0</v>
      </c>
      <c r="V17" s="47"/>
      <c r="W17" s="52">
        <v>0</v>
      </c>
      <c r="X17" s="47"/>
      <c r="Y17" s="52">
        <v>3602.3984487201878</v>
      </c>
      <c r="Z17" s="47"/>
    </row>
    <row r="18" spans="1:26" ht="89.25" x14ac:dyDescent="0.25">
      <c r="A18" s="40" t="s">
        <v>86</v>
      </c>
      <c r="B18" s="169" t="s">
        <v>301</v>
      </c>
      <c r="C18" s="47" t="s">
        <v>629</v>
      </c>
      <c r="D18" s="91" t="s">
        <v>80</v>
      </c>
      <c r="E18" s="51">
        <v>230</v>
      </c>
      <c r="F18" s="49">
        <v>230</v>
      </c>
      <c r="G18" s="47"/>
      <c r="H18" s="49">
        <v>0</v>
      </c>
      <c r="I18" s="47">
        <v>152</v>
      </c>
      <c r="J18" s="49">
        <v>0</v>
      </c>
      <c r="K18" s="47">
        <v>297</v>
      </c>
      <c r="L18" s="49">
        <v>0</v>
      </c>
      <c r="M18" s="47"/>
      <c r="N18" s="49">
        <v>0</v>
      </c>
      <c r="O18" s="47"/>
      <c r="P18" s="53">
        <v>1669.2555533068805</v>
      </c>
      <c r="Q18" s="52">
        <v>1669.2555533068805</v>
      </c>
      <c r="R18" s="47"/>
      <c r="S18" s="52">
        <v>0</v>
      </c>
      <c r="T18" s="47">
        <v>173.02</v>
      </c>
      <c r="U18" s="52">
        <v>0</v>
      </c>
      <c r="V18" s="47">
        <v>790.029</v>
      </c>
      <c r="W18" s="52">
        <v>0</v>
      </c>
      <c r="X18" s="47"/>
      <c r="Y18" s="52">
        <v>0</v>
      </c>
      <c r="Z18" s="47"/>
    </row>
    <row r="19" spans="1:26" ht="76.5" x14ac:dyDescent="0.25">
      <c r="A19" s="40" t="s">
        <v>87</v>
      </c>
      <c r="B19" s="169" t="s">
        <v>304</v>
      </c>
      <c r="C19" s="98"/>
      <c r="D19" s="91" t="s">
        <v>80</v>
      </c>
      <c r="E19" s="51">
        <v>300</v>
      </c>
      <c r="F19" s="49">
        <v>0</v>
      </c>
      <c r="G19" s="98"/>
      <c r="H19" s="49">
        <v>0</v>
      </c>
      <c r="I19" s="98"/>
      <c r="J19" s="49">
        <v>0</v>
      </c>
      <c r="K19" s="98"/>
      <c r="L19" s="49">
        <v>0</v>
      </c>
      <c r="M19" s="98"/>
      <c r="N19" s="49">
        <v>300</v>
      </c>
      <c r="O19" s="98"/>
      <c r="P19" s="53">
        <v>2463.5926074895933</v>
      </c>
      <c r="Q19" s="52">
        <v>0</v>
      </c>
      <c r="R19" s="98"/>
      <c r="S19" s="52">
        <v>0</v>
      </c>
      <c r="T19" s="98"/>
      <c r="U19" s="52">
        <v>0</v>
      </c>
      <c r="V19" s="98"/>
      <c r="W19" s="52">
        <v>0</v>
      </c>
      <c r="X19" s="98"/>
      <c r="Y19" s="52">
        <v>2463.5926074895933</v>
      </c>
      <c r="Z19" s="98"/>
    </row>
    <row r="20" spans="1:26" ht="51" x14ac:dyDescent="0.25">
      <c r="A20" s="40" t="s">
        <v>88</v>
      </c>
      <c r="B20" s="169" t="s">
        <v>306</v>
      </c>
      <c r="C20" s="99" t="s">
        <v>629</v>
      </c>
      <c r="D20" s="40" t="s">
        <v>80</v>
      </c>
      <c r="E20" s="51">
        <v>230</v>
      </c>
      <c r="F20" s="52">
        <v>230</v>
      </c>
      <c r="G20" s="99">
        <v>0</v>
      </c>
      <c r="H20" s="52">
        <v>0</v>
      </c>
      <c r="I20" s="99">
        <v>394</v>
      </c>
      <c r="J20" s="52">
        <v>0</v>
      </c>
      <c r="K20" s="99">
        <v>176</v>
      </c>
      <c r="L20" s="52">
        <v>0</v>
      </c>
      <c r="M20" s="99"/>
      <c r="N20" s="52">
        <v>0</v>
      </c>
      <c r="O20" s="99"/>
      <c r="P20" s="53">
        <f>Q20+S20+U20</f>
        <v>2290.1681991290402</v>
      </c>
      <c r="Q20" s="52">
        <v>680.5481991290402</v>
      </c>
      <c r="R20" s="99">
        <v>0</v>
      </c>
      <c r="S20" s="52">
        <v>785.18</v>
      </c>
      <c r="T20" s="99">
        <v>1465.732</v>
      </c>
      <c r="U20" s="52">
        <v>824.44</v>
      </c>
      <c r="V20" s="99">
        <v>793.04899999999998</v>
      </c>
      <c r="W20" s="52">
        <v>0</v>
      </c>
      <c r="X20" s="99"/>
      <c r="Y20" s="52">
        <v>0</v>
      </c>
      <c r="Z20" s="99"/>
    </row>
    <row r="21" spans="1:26" ht="63.75" x14ac:dyDescent="0.25">
      <c r="A21" s="40" t="s">
        <v>89</v>
      </c>
      <c r="B21" s="169" t="s">
        <v>621</v>
      </c>
      <c r="C21" s="99"/>
      <c r="D21" s="40" t="s">
        <v>80</v>
      </c>
      <c r="E21" s="51">
        <v>670</v>
      </c>
      <c r="F21" s="52">
        <v>0</v>
      </c>
      <c r="G21" s="99"/>
      <c r="H21" s="52">
        <v>0</v>
      </c>
      <c r="I21" s="99"/>
      <c r="J21" s="52">
        <v>320</v>
      </c>
      <c r="K21" s="99"/>
      <c r="L21" s="52">
        <v>350</v>
      </c>
      <c r="M21" s="99"/>
      <c r="N21" s="52">
        <v>0</v>
      </c>
      <c r="O21" s="99"/>
      <c r="P21" s="53">
        <f>Q21+S21+U21+W21+Y21</f>
        <v>1913.09</v>
      </c>
      <c r="Q21" s="52">
        <v>0</v>
      </c>
      <c r="R21" s="99"/>
      <c r="S21" s="52">
        <v>0</v>
      </c>
      <c r="T21" s="99"/>
      <c r="U21" s="52">
        <v>714.29</v>
      </c>
      <c r="V21" s="99"/>
      <c r="W21" s="52">
        <v>1198.8</v>
      </c>
      <c r="X21" s="99"/>
      <c r="Y21" s="52">
        <v>0</v>
      </c>
      <c r="Z21" s="99"/>
    </row>
    <row r="22" spans="1:26" ht="102" x14ac:dyDescent="0.25">
      <c r="A22" s="40" t="s">
        <v>90</v>
      </c>
      <c r="B22" s="169" t="s">
        <v>619</v>
      </c>
      <c r="C22" s="99" t="s">
        <v>629</v>
      </c>
      <c r="D22" s="40" t="s">
        <v>91</v>
      </c>
      <c r="E22" s="51">
        <v>5</v>
      </c>
      <c r="F22" s="52">
        <v>0</v>
      </c>
      <c r="G22" s="99"/>
      <c r="H22" s="52">
        <v>0</v>
      </c>
      <c r="I22" s="99"/>
      <c r="J22" s="52">
        <v>5</v>
      </c>
      <c r="K22" s="99">
        <v>5</v>
      </c>
      <c r="L22" s="52">
        <v>0</v>
      </c>
      <c r="M22" s="99"/>
      <c r="N22" s="52">
        <v>0</v>
      </c>
      <c r="O22" s="99"/>
      <c r="P22" s="53">
        <f>Q22+S22+U22+W22+Y22</f>
        <v>351.52</v>
      </c>
      <c r="Q22" s="52">
        <v>0</v>
      </c>
      <c r="R22" s="99">
        <v>0</v>
      </c>
      <c r="S22" s="52">
        <v>0</v>
      </c>
      <c r="T22" s="99">
        <v>0</v>
      </c>
      <c r="U22" s="52">
        <v>351.52</v>
      </c>
      <c r="V22" s="99">
        <v>244.58699999999999</v>
      </c>
      <c r="W22" s="52">
        <v>0</v>
      </c>
      <c r="X22" s="99"/>
      <c r="Y22" s="52">
        <v>0</v>
      </c>
      <c r="Z22" s="99"/>
    </row>
    <row r="23" spans="1:26" ht="102" x14ac:dyDescent="0.25">
      <c r="A23" s="40"/>
      <c r="B23" s="169" t="s">
        <v>332</v>
      </c>
      <c r="C23" s="99"/>
      <c r="D23" s="40"/>
      <c r="E23" s="51"/>
      <c r="F23" s="52" t="s">
        <v>333</v>
      </c>
      <c r="G23" s="99"/>
      <c r="H23" s="52" t="s">
        <v>333</v>
      </c>
      <c r="I23" s="99"/>
      <c r="J23" s="52" t="s">
        <v>333</v>
      </c>
      <c r="K23" s="99"/>
      <c r="L23" s="52" t="s">
        <v>333</v>
      </c>
      <c r="M23" s="99"/>
      <c r="N23" s="52" t="s">
        <v>333</v>
      </c>
      <c r="O23" s="99"/>
      <c r="P23" s="53">
        <f>Q23+S23+U23+W23+Y23</f>
        <v>2947.0138204508648</v>
      </c>
      <c r="Q23" s="52">
        <v>779.6638204508647</v>
      </c>
      <c r="R23" s="99"/>
      <c r="S23" s="52">
        <v>1202.2</v>
      </c>
      <c r="T23" s="99"/>
      <c r="U23" s="52">
        <v>915.15</v>
      </c>
      <c r="V23" s="99"/>
      <c r="W23" s="52">
        <v>12.38</v>
      </c>
      <c r="X23" s="99"/>
      <c r="Y23" s="52">
        <v>37.619999999999997</v>
      </c>
      <c r="Z23" s="99"/>
    </row>
    <row r="24" spans="1:26" x14ac:dyDescent="0.25">
      <c r="A24" s="40"/>
      <c r="B24" s="258" t="s">
        <v>334</v>
      </c>
      <c r="C24" s="262"/>
      <c r="D24" s="86" t="s">
        <v>92</v>
      </c>
      <c r="E24" s="53" t="s">
        <v>92</v>
      </c>
      <c r="F24" s="53" t="s">
        <v>92</v>
      </c>
      <c r="G24" s="53" t="s">
        <v>92</v>
      </c>
      <c r="H24" s="53" t="s">
        <v>92</v>
      </c>
      <c r="I24" s="53" t="s">
        <v>92</v>
      </c>
      <c r="J24" s="53" t="s">
        <v>92</v>
      </c>
      <c r="K24" s="53" t="s">
        <v>92</v>
      </c>
      <c r="L24" s="53" t="s">
        <v>92</v>
      </c>
      <c r="M24" s="53" t="s">
        <v>92</v>
      </c>
      <c r="N24" s="53" t="s">
        <v>92</v>
      </c>
      <c r="O24" s="53" t="s">
        <v>92</v>
      </c>
      <c r="P24" s="53">
        <f>Q24+S24+U24+W24+Y24</f>
        <v>33166.644719103017</v>
      </c>
      <c r="Q24" s="53">
        <f t="shared" ref="Q24:Z25" si="0">SUM(Q12:Q23)</f>
        <v>5388.7824438730886</v>
      </c>
      <c r="R24" s="53">
        <f t="shared" si="0"/>
        <v>0</v>
      </c>
      <c r="S24" s="53">
        <f t="shared" si="0"/>
        <v>9002.01</v>
      </c>
      <c r="T24" s="53">
        <f t="shared" si="0"/>
        <v>10909.942000000001</v>
      </c>
      <c r="U24" s="53">
        <f t="shared" si="0"/>
        <v>8117.8224678094757</v>
      </c>
      <c r="V24" s="53">
        <f>SUM(V12:V23)-V22-V20-V18</f>
        <v>0</v>
      </c>
      <c r="W24" s="53">
        <f t="shared" si="0"/>
        <v>4554.4187512106728</v>
      </c>
      <c r="X24" s="53">
        <f t="shared" si="0"/>
        <v>0</v>
      </c>
      <c r="Y24" s="53">
        <f t="shared" si="0"/>
        <v>6103.6110562097811</v>
      </c>
      <c r="Z24" s="53">
        <f t="shared" si="0"/>
        <v>0</v>
      </c>
    </row>
    <row r="25" spans="1:26" x14ac:dyDescent="0.25">
      <c r="A25" s="40"/>
      <c r="B25" s="258" t="s">
        <v>630</v>
      </c>
      <c r="C25" s="262"/>
      <c r="D25" s="185" t="s">
        <v>92</v>
      </c>
      <c r="E25" s="53" t="s">
        <v>92</v>
      </c>
      <c r="F25" s="53" t="s">
        <v>92</v>
      </c>
      <c r="G25" s="53" t="s">
        <v>92</v>
      </c>
      <c r="H25" s="53" t="s">
        <v>92</v>
      </c>
      <c r="I25" s="53" t="s">
        <v>92</v>
      </c>
      <c r="J25" s="53" t="s">
        <v>92</v>
      </c>
      <c r="K25" s="53" t="s">
        <v>92</v>
      </c>
      <c r="L25" s="53" t="s">
        <v>92</v>
      </c>
      <c r="M25" s="53" t="s">
        <v>92</v>
      </c>
      <c r="N25" s="53" t="s">
        <v>92</v>
      </c>
      <c r="O25" s="53" t="s">
        <v>92</v>
      </c>
      <c r="P25" s="53">
        <f>Q25+S25+U25+W25+Y25</f>
        <v>14904.716400193467</v>
      </c>
      <c r="Q25" s="53">
        <v>220.34</v>
      </c>
      <c r="R25" s="53">
        <f t="shared" si="0"/>
        <v>0</v>
      </c>
      <c r="S25" s="53">
        <v>1442.9464001934684</v>
      </c>
      <c r="T25" s="53">
        <v>29.6</v>
      </c>
      <c r="U25" s="53">
        <v>3049.08</v>
      </c>
      <c r="V25" s="53">
        <v>1827.665</v>
      </c>
      <c r="W25" s="53">
        <v>4126.3599999999997</v>
      </c>
      <c r="X25" s="53">
        <f t="shared" si="0"/>
        <v>0</v>
      </c>
      <c r="Y25" s="53">
        <v>6065.99</v>
      </c>
      <c r="Z25" s="53">
        <f t="shared" si="0"/>
        <v>0</v>
      </c>
    </row>
    <row r="26" spans="1:26" ht="15" customHeight="1" x14ac:dyDescent="0.25">
      <c r="A26" s="86">
        <v>2</v>
      </c>
      <c r="B26" s="260" t="s">
        <v>337</v>
      </c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</row>
    <row r="27" spans="1:26" ht="63.75" x14ac:dyDescent="0.25">
      <c r="A27" s="40" t="s">
        <v>93</v>
      </c>
      <c r="B27" s="170" t="s">
        <v>309</v>
      </c>
      <c r="C27" s="47" t="s">
        <v>628</v>
      </c>
      <c r="D27" s="91" t="s">
        <v>91</v>
      </c>
      <c r="E27" s="51">
        <v>16</v>
      </c>
      <c r="F27" s="49">
        <v>0</v>
      </c>
      <c r="G27" s="97"/>
      <c r="H27" s="49">
        <v>8</v>
      </c>
      <c r="I27" s="97">
        <v>2</v>
      </c>
      <c r="J27" s="49">
        <v>8</v>
      </c>
      <c r="K27" s="97">
        <v>2</v>
      </c>
      <c r="L27" s="49">
        <v>0</v>
      </c>
      <c r="M27" s="97"/>
      <c r="N27" s="49">
        <v>0</v>
      </c>
      <c r="O27" s="97"/>
      <c r="P27" s="53">
        <v>6699.5447699082224</v>
      </c>
      <c r="Q27" s="52">
        <v>0</v>
      </c>
      <c r="R27" s="97"/>
      <c r="S27" s="52">
        <v>3273.6781590213341</v>
      </c>
      <c r="T27" s="97">
        <v>319.86</v>
      </c>
      <c r="U27" s="52">
        <v>3425.8666108868883</v>
      </c>
      <c r="V27" s="97">
        <v>117.718</v>
      </c>
      <c r="W27" s="52">
        <v>0</v>
      </c>
      <c r="X27" s="97"/>
      <c r="Y27" s="52">
        <v>0</v>
      </c>
      <c r="Z27" s="97"/>
    </row>
    <row r="28" spans="1:26" ht="38.25" x14ac:dyDescent="0.25">
      <c r="A28" s="40" t="s">
        <v>94</v>
      </c>
      <c r="B28" s="170" t="s">
        <v>311</v>
      </c>
      <c r="C28" s="47"/>
      <c r="D28" s="91" t="s">
        <v>80</v>
      </c>
      <c r="E28" s="51">
        <v>270</v>
      </c>
      <c r="F28" s="49">
        <v>0</v>
      </c>
      <c r="G28" s="97"/>
      <c r="H28" s="49">
        <v>270</v>
      </c>
      <c r="I28" s="97"/>
      <c r="J28" s="49">
        <v>0</v>
      </c>
      <c r="K28" s="97"/>
      <c r="L28" s="49">
        <v>0</v>
      </c>
      <c r="M28" s="97"/>
      <c r="N28" s="49">
        <v>0</v>
      </c>
      <c r="O28" s="97"/>
      <c r="P28" s="53">
        <v>790.59101728784037</v>
      </c>
      <c r="Q28" s="52">
        <v>0</v>
      </c>
      <c r="R28" s="97"/>
      <c r="S28" s="52">
        <v>790.59101728784037</v>
      </c>
      <c r="T28" s="97"/>
      <c r="U28" s="52">
        <v>0</v>
      </c>
      <c r="V28" s="97"/>
      <c r="W28" s="52">
        <v>0</v>
      </c>
      <c r="X28" s="97"/>
      <c r="Y28" s="52">
        <v>0</v>
      </c>
      <c r="Z28" s="97"/>
    </row>
    <row r="29" spans="1:26" ht="51" x14ac:dyDescent="0.25">
      <c r="A29" s="40" t="s">
        <v>95</v>
      </c>
      <c r="B29" s="169" t="s">
        <v>313</v>
      </c>
      <c r="C29" s="100"/>
      <c r="D29" s="46" t="s">
        <v>80</v>
      </c>
      <c r="E29" s="51">
        <v>240</v>
      </c>
      <c r="F29" s="49">
        <v>0</v>
      </c>
      <c r="G29" s="47"/>
      <c r="H29" s="49">
        <v>0</v>
      </c>
      <c r="I29" s="47"/>
      <c r="J29" s="49">
        <v>0</v>
      </c>
      <c r="K29" s="47"/>
      <c r="L29" s="49">
        <v>0</v>
      </c>
      <c r="M29" s="47"/>
      <c r="N29" s="49">
        <v>240</v>
      </c>
      <c r="O29" s="47"/>
      <c r="P29" s="53">
        <v>1411.3041550418188</v>
      </c>
      <c r="Q29" s="52">
        <v>0</v>
      </c>
      <c r="R29" s="47"/>
      <c r="S29" s="52">
        <v>0</v>
      </c>
      <c r="T29" s="47"/>
      <c r="U29" s="52">
        <v>0</v>
      </c>
      <c r="V29" s="47"/>
      <c r="W29" s="52">
        <v>0</v>
      </c>
      <c r="X29" s="47"/>
      <c r="Y29" s="52">
        <v>1411.3041550418188</v>
      </c>
      <c r="Z29" s="47"/>
    </row>
    <row r="30" spans="1:26" ht="51" x14ac:dyDescent="0.25">
      <c r="A30" s="88" t="s">
        <v>96</v>
      </c>
      <c r="B30" s="171" t="s">
        <v>315</v>
      </c>
      <c r="C30" s="101"/>
      <c r="D30" s="46" t="s">
        <v>80</v>
      </c>
      <c r="E30" s="51">
        <v>390</v>
      </c>
      <c r="F30" s="49">
        <v>390</v>
      </c>
      <c r="G30" s="47"/>
      <c r="H30" s="49">
        <v>0</v>
      </c>
      <c r="I30" s="47"/>
      <c r="J30" s="49">
        <v>0</v>
      </c>
      <c r="K30" s="47"/>
      <c r="L30" s="49">
        <v>0</v>
      </c>
      <c r="M30" s="47"/>
      <c r="N30" s="49">
        <v>0</v>
      </c>
      <c r="O30" s="47"/>
      <c r="P30" s="53">
        <v>1906.5647663997004</v>
      </c>
      <c r="Q30" s="52">
        <v>1906.5647663997004</v>
      </c>
      <c r="R30" s="47"/>
      <c r="S30" s="52">
        <v>0</v>
      </c>
      <c r="T30" s="47"/>
      <c r="U30" s="52">
        <v>0</v>
      </c>
      <c r="V30" s="47"/>
      <c r="W30" s="52">
        <v>0</v>
      </c>
      <c r="X30" s="47"/>
      <c r="Y30" s="52">
        <v>0</v>
      </c>
      <c r="Z30" s="47"/>
    </row>
    <row r="31" spans="1:26" ht="51" x14ac:dyDescent="0.25">
      <c r="A31" s="88" t="s">
        <v>97</v>
      </c>
      <c r="B31" s="170" t="s">
        <v>317</v>
      </c>
      <c r="C31" s="47" t="s">
        <v>628</v>
      </c>
      <c r="D31" s="40" t="s">
        <v>80</v>
      </c>
      <c r="E31" s="51">
        <v>515</v>
      </c>
      <c r="F31" s="52">
        <v>0</v>
      </c>
      <c r="G31" s="97"/>
      <c r="H31" s="52">
        <v>132</v>
      </c>
      <c r="I31" s="97">
        <v>596.6</v>
      </c>
      <c r="J31" s="52">
        <v>186</v>
      </c>
      <c r="K31" s="97"/>
      <c r="L31" s="52">
        <v>197</v>
      </c>
      <c r="M31" s="97"/>
      <c r="N31" s="52">
        <v>0</v>
      </c>
      <c r="O31" s="97"/>
      <c r="P31" s="53">
        <v>4736.3221197582652</v>
      </c>
      <c r="Q31" s="52">
        <v>0</v>
      </c>
      <c r="R31" s="97"/>
      <c r="S31" s="52">
        <v>1152.8820098480414</v>
      </c>
      <c r="T31" s="114">
        <v>2500</v>
      </c>
      <c r="U31" s="52">
        <v>1700.0368830524294</v>
      </c>
      <c r="V31" s="97"/>
      <c r="W31" s="52">
        <v>1883.4032268577946</v>
      </c>
      <c r="X31" s="97"/>
      <c r="Y31" s="52">
        <v>0</v>
      </c>
      <c r="Z31" s="97"/>
    </row>
    <row r="32" spans="1:26" ht="51" x14ac:dyDescent="0.25">
      <c r="A32" s="74" t="s">
        <v>98</v>
      </c>
      <c r="B32" s="171" t="s">
        <v>319</v>
      </c>
      <c r="C32" s="101"/>
      <c r="D32" s="46" t="s">
        <v>80</v>
      </c>
      <c r="E32" s="51">
        <v>430</v>
      </c>
      <c r="F32" s="49">
        <v>0</v>
      </c>
      <c r="G32" s="97"/>
      <c r="H32" s="49">
        <v>0</v>
      </c>
      <c r="I32" s="97"/>
      <c r="J32" s="49">
        <v>210</v>
      </c>
      <c r="K32" s="97"/>
      <c r="L32" s="49">
        <v>220</v>
      </c>
      <c r="M32" s="97"/>
      <c r="N32" s="49">
        <v>0</v>
      </c>
      <c r="O32" s="97"/>
      <c r="P32" s="53">
        <v>3642.7807913965353</v>
      </c>
      <c r="Q32" s="52">
        <v>0</v>
      </c>
      <c r="R32" s="97"/>
      <c r="S32" s="52">
        <v>0</v>
      </c>
      <c r="T32" s="97"/>
      <c r="U32" s="52">
        <v>1738.12588883321</v>
      </c>
      <c r="V32" s="97"/>
      <c r="W32" s="52">
        <v>1904.6549025633253</v>
      </c>
      <c r="X32" s="97"/>
      <c r="Y32" s="52">
        <v>0</v>
      </c>
      <c r="Z32" s="97"/>
    </row>
    <row r="33" spans="1:26" ht="114.75" x14ac:dyDescent="0.25">
      <c r="A33" s="88" t="s">
        <v>99</v>
      </c>
      <c r="B33" s="170" t="s">
        <v>321</v>
      </c>
      <c r="C33" s="102"/>
      <c r="D33" s="92" t="s">
        <v>80</v>
      </c>
      <c r="E33" s="51">
        <v>150</v>
      </c>
      <c r="F33" s="49">
        <v>150</v>
      </c>
      <c r="G33" s="47"/>
      <c r="H33" s="49">
        <v>0</v>
      </c>
      <c r="I33" s="47"/>
      <c r="J33" s="49">
        <v>0</v>
      </c>
      <c r="K33" s="47"/>
      <c r="L33" s="49">
        <v>0</v>
      </c>
      <c r="M33" s="47"/>
      <c r="N33" s="49">
        <v>0</v>
      </c>
      <c r="O33" s="47"/>
      <c r="P33" s="53">
        <v>419.69661857706006</v>
      </c>
      <c r="Q33" s="52">
        <v>419.69661857706006</v>
      </c>
      <c r="R33" s="47"/>
      <c r="S33" s="52">
        <v>0</v>
      </c>
      <c r="T33" s="47"/>
      <c r="U33" s="52">
        <v>0</v>
      </c>
      <c r="V33" s="47"/>
      <c r="W33" s="52">
        <v>0</v>
      </c>
      <c r="X33" s="47"/>
      <c r="Y33" s="52">
        <v>0</v>
      </c>
      <c r="Z33" s="47"/>
    </row>
    <row r="34" spans="1:26" ht="153" x14ac:dyDescent="0.25">
      <c r="A34" s="89" t="s">
        <v>100</v>
      </c>
      <c r="B34" s="170" t="s">
        <v>323</v>
      </c>
      <c r="C34" s="102"/>
      <c r="D34" s="92" t="s">
        <v>80</v>
      </c>
      <c r="E34" s="51">
        <v>730</v>
      </c>
      <c r="F34" s="49">
        <v>0</v>
      </c>
      <c r="G34" s="90"/>
      <c r="H34" s="49">
        <v>0</v>
      </c>
      <c r="I34" s="90"/>
      <c r="J34" s="49">
        <v>0</v>
      </c>
      <c r="K34" s="90"/>
      <c r="L34" s="49">
        <v>350</v>
      </c>
      <c r="M34" s="90"/>
      <c r="N34" s="49">
        <v>380</v>
      </c>
      <c r="O34" s="90"/>
      <c r="P34" s="53">
        <v>6931.9445404143971</v>
      </c>
      <c r="Q34" s="52">
        <v>0</v>
      </c>
      <c r="R34" s="90"/>
      <c r="S34" s="52">
        <v>0</v>
      </c>
      <c r="T34" s="90"/>
      <c r="U34" s="52">
        <v>0</v>
      </c>
      <c r="V34" s="90"/>
      <c r="W34" s="52">
        <v>3554.5662118154405</v>
      </c>
      <c r="X34" s="90"/>
      <c r="Y34" s="52">
        <v>3377.3783285989571</v>
      </c>
      <c r="Z34" s="90"/>
    </row>
    <row r="35" spans="1:26" ht="127.5" x14ac:dyDescent="0.25">
      <c r="A35" s="89" t="s">
        <v>101</v>
      </c>
      <c r="B35" s="169" t="s">
        <v>325</v>
      </c>
      <c r="C35" s="99" t="s">
        <v>628</v>
      </c>
      <c r="D35" s="91" t="s">
        <v>80</v>
      </c>
      <c r="E35" s="51">
        <v>520</v>
      </c>
      <c r="F35" s="49">
        <v>268</v>
      </c>
      <c r="G35" s="47">
        <v>0</v>
      </c>
      <c r="H35" s="49">
        <v>106</v>
      </c>
      <c r="I35" s="47">
        <v>355</v>
      </c>
      <c r="J35" s="49">
        <v>0</v>
      </c>
      <c r="K35" s="47">
        <v>83</v>
      </c>
      <c r="L35" s="49">
        <v>0</v>
      </c>
      <c r="M35" s="47"/>
      <c r="N35" s="49">
        <v>146</v>
      </c>
      <c r="O35" s="47"/>
      <c r="P35" s="53">
        <v>4631.3085500396719</v>
      </c>
      <c r="Q35" s="52">
        <v>2460.0207047981812</v>
      </c>
      <c r="R35" s="47"/>
      <c r="S35" s="52">
        <v>842.5485680781776</v>
      </c>
      <c r="T35" s="47">
        <v>1302.44</v>
      </c>
      <c r="U35" s="52">
        <v>0</v>
      </c>
      <c r="V35" s="47">
        <v>95.850999999999999</v>
      </c>
      <c r="W35" s="52">
        <v>0</v>
      </c>
      <c r="X35" s="47"/>
      <c r="Y35" s="52">
        <v>1328.7392771633126</v>
      </c>
      <c r="Z35" s="47"/>
    </row>
    <row r="36" spans="1:26" ht="114.75" x14ac:dyDescent="0.25">
      <c r="A36" s="88" t="s">
        <v>102</v>
      </c>
      <c r="B36" s="169" t="s">
        <v>327</v>
      </c>
      <c r="C36" s="99"/>
      <c r="D36" s="91" t="s">
        <v>80</v>
      </c>
      <c r="E36" s="51">
        <v>270</v>
      </c>
      <c r="F36" s="49">
        <v>185</v>
      </c>
      <c r="G36" s="47"/>
      <c r="H36" s="49">
        <v>85</v>
      </c>
      <c r="I36" s="47">
        <v>0</v>
      </c>
      <c r="J36" s="49">
        <v>0</v>
      </c>
      <c r="K36" s="47"/>
      <c r="L36" s="49">
        <v>0</v>
      </c>
      <c r="M36" s="47"/>
      <c r="N36" s="49">
        <v>0</v>
      </c>
      <c r="O36" s="47"/>
      <c r="P36" s="53">
        <v>2346.7534641861957</v>
      </c>
      <c r="Q36" s="52">
        <v>1677.3908083594204</v>
      </c>
      <c r="R36" s="47"/>
      <c r="S36" s="52">
        <v>669.36265582677549</v>
      </c>
      <c r="T36" s="47"/>
      <c r="U36" s="52">
        <v>0</v>
      </c>
      <c r="V36" s="47"/>
      <c r="W36" s="52">
        <v>0</v>
      </c>
      <c r="X36" s="47"/>
      <c r="Y36" s="52">
        <v>0</v>
      </c>
      <c r="Z36" s="47"/>
    </row>
    <row r="37" spans="1:26" ht="153" x14ac:dyDescent="0.25">
      <c r="A37" s="40"/>
      <c r="B37" s="169" t="s">
        <v>335</v>
      </c>
      <c r="C37" s="99"/>
      <c r="D37" s="91"/>
      <c r="E37" s="51"/>
      <c r="F37" s="49" t="s">
        <v>333</v>
      </c>
      <c r="G37" s="47"/>
      <c r="H37" s="49" t="s">
        <v>333</v>
      </c>
      <c r="I37" s="47"/>
      <c r="J37" s="49" t="s">
        <v>333</v>
      </c>
      <c r="K37" s="47"/>
      <c r="L37" s="49" t="s">
        <v>333</v>
      </c>
      <c r="M37" s="47"/>
      <c r="N37" s="49" t="s">
        <v>333</v>
      </c>
      <c r="O37" s="47"/>
      <c r="P37" s="53">
        <f>Q37+S37+U37+W37+Y37</f>
        <v>4831.4883751786265</v>
      </c>
      <c r="Q37" s="52">
        <v>850.45318204124692</v>
      </c>
      <c r="R37" s="47"/>
      <c r="S37" s="52">
        <v>1214.9751931373789</v>
      </c>
      <c r="T37" s="47"/>
      <c r="U37" s="52">
        <v>688.61</v>
      </c>
      <c r="V37" s="47"/>
      <c r="W37" s="52">
        <v>400.48</v>
      </c>
      <c r="X37" s="47"/>
      <c r="Y37" s="52">
        <v>1676.97</v>
      </c>
      <c r="Z37" s="47"/>
    </row>
    <row r="38" spans="1:26" ht="21.75" customHeight="1" x14ac:dyDescent="0.25">
      <c r="A38" s="86"/>
      <c r="B38" s="258" t="s">
        <v>336</v>
      </c>
      <c r="C38" s="262"/>
      <c r="D38" s="86" t="s">
        <v>92</v>
      </c>
      <c r="E38" s="53" t="s">
        <v>92</v>
      </c>
      <c r="F38" s="53" t="s">
        <v>92</v>
      </c>
      <c r="G38" s="53" t="s">
        <v>92</v>
      </c>
      <c r="H38" s="53" t="s">
        <v>92</v>
      </c>
      <c r="I38" s="53" t="s">
        <v>92</v>
      </c>
      <c r="J38" s="53" t="s">
        <v>92</v>
      </c>
      <c r="K38" s="53" t="s">
        <v>92</v>
      </c>
      <c r="L38" s="53" t="s">
        <v>92</v>
      </c>
      <c r="M38" s="53" t="s">
        <v>92</v>
      </c>
      <c r="N38" s="53" t="s">
        <v>92</v>
      </c>
      <c r="O38" s="53" t="s">
        <v>92</v>
      </c>
      <c r="P38" s="53">
        <f>Q38+S38+U38+W38+Y38</f>
        <v>38348.299168188329</v>
      </c>
      <c r="Q38" s="53">
        <f t="shared" ref="Q38:Z38" si="1">SUM(Q27:Q37)</f>
        <v>7314.1260801756089</v>
      </c>
      <c r="R38" s="53">
        <f t="shared" si="1"/>
        <v>0</v>
      </c>
      <c r="S38" s="53">
        <f t="shared" si="1"/>
        <v>7944.0376031995474</v>
      </c>
      <c r="T38" s="53">
        <f t="shared" si="1"/>
        <v>4122.3</v>
      </c>
      <c r="U38" s="53">
        <f t="shared" si="1"/>
        <v>7552.6393827725269</v>
      </c>
      <c r="V38" s="53">
        <f t="shared" si="1"/>
        <v>213.56900000000002</v>
      </c>
      <c r="W38" s="53">
        <f t="shared" si="1"/>
        <v>7743.1043412365598</v>
      </c>
      <c r="X38" s="53">
        <f t="shared" si="1"/>
        <v>0</v>
      </c>
      <c r="Y38" s="53">
        <f t="shared" si="1"/>
        <v>7794.3917608040892</v>
      </c>
      <c r="Z38" s="53">
        <f t="shared" si="1"/>
        <v>0</v>
      </c>
    </row>
    <row r="39" spans="1:26" x14ac:dyDescent="0.25">
      <c r="A39" s="86" t="s">
        <v>103</v>
      </c>
      <c r="B39" s="258" t="s">
        <v>176</v>
      </c>
      <c r="C39" s="262"/>
      <c r="D39" s="86" t="s">
        <v>92</v>
      </c>
      <c r="E39" s="53" t="s">
        <v>92</v>
      </c>
      <c r="F39" s="53" t="s">
        <v>92</v>
      </c>
      <c r="G39" s="53" t="s">
        <v>92</v>
      </c>
      <c r="H39" s="53" t="s">
        <v>92</v>
      </c>
      <c r="I39" s="53" t="s">
        <v>92</v>
      </c>
      <c r="J39" s="53" t="s">
        <v>92</v>
      </c>
      <c r="K39" s="53" t="s">
        <v>92</v>
      </c>
      <c r="L39" s="53" t="s">
        <v>92</v>
      </c>
      <c r="M39" s="53" t="s">
        <v>92</v>
      </c>
      <c r="N39" s="53" t="s">
        <v>92</v>
      </c>
      <c r="O39" s="53" t="s">
        <v>92</v>
      </c>
      <c r="P39" s="53">
        <f>Q39+S39+U39+W39+Y39</f>
        <v>71514.94388729136</v>
      </c>
      <c r="Q39" s="53">
        <f>Q38+Q24</f>
        <v>12702.908524048697</v>
      </c>
      <c r="R39" s="53">
        <f t="shared" ref="R39:Z39" si="2">R38+R24</f>
        <v>0</v>
      </c>
      <c r="S39" s="53">
        <f t="shared" si="2"/>
        <v>16946.047603199549</v>
      </c>
      <c r="T39" s="53">
        <f t="shared" si="2"/>
        <v>15032.242000000002</v>
      </c>
      <c r="U39" s="53">
        <f t="shared" si="2"/>
        <v>15670.461850582004</v>
      </c>
      <c r="V39" s="53">
        <f t="shared" si="2"/>
        <v>213.56900000000002</v>
      </c>
      <c r="W39" s="53">
        <f t="shared" si="2"/>
        <v>12297.523092447233</v>
      </c>
      <c r="X39" s="53">
        <f t="shared" si="2"/>
        <v>0</v>
      </c>
      <c r="Y39" s="53">
        <f t="shared" si="2"/>
        <v>13898.00281701387</v>
      </c>
      <c r="Z39" s="53">
        <f t="shared" si="2"/>
        <v>0</v>
      </c>
    </row>
    <row r="42" spans="1:26" ht="15.75" x14ac:dyDescent="0.25">
      <c r="B42" s="247" t="s">
        <v>167</v>
      </c>
      <c r="C42" s="247"/>
      <c r="D42" s="248" t="s">
        <v>633</v>
      </c>
      <c r="E42" s="248"/>
      <c r="F42" s="248"/>
      <c r="G42" s="248"/>
    </row>
  </sheetData>
  <sheetProtection formatCells="0" formatColumns="0" formatRows="0" insertColumns="0" insertRows="0" insertHyperlinks="0" deleteColumns="0" deleteRows="0" sort="0" autoFilter="0" pivotTables="0"/>
  <protectedRanges>
    <protectedRange sqref="Z27:Z37" name="Диапазон28"/>
    <protectedRange sqref="X27:X37" name="Диапазон27"/>
    <protectedRange sqref="V27:V37" name="Диапазон26"/>
    <protectedRange sqref="T27:T37" name="Диапазон25"/>
    <protectedRange sqref="R27:R37" name="Диапазон24"/>
    <protectedRange sqref="O27:O37" name="Диапазон23"/>
    <protectedRange sqref="M27:M37" name="Диапазон22"/>
    <protectedRange sqref="K27:K37" name="Диапазон21"/>
    <protectedRange sqref="K27:K37" name="Диапазон20"/>
    <protectedRange sqref="I27:I37" name="Диапазон19"/>
    <protectedRange sqref="G27:G37" name="Диапазон18"/>
    <protectedRange sqref="C12:C23" name="Диапазон1"/>
    <protectedRange sqref="G12:G23" name="Диапазон2"/>
    <protectedRange sqref="I12:I23" name="Диапазон3"/>
    <protectedRange sqref="M12:M23" name="Диапазон4"/>
    <protectedRange sqref="K12:K23" name="Диапазон5"/>
    <protectedRange sqref="O12:O23" name="Диапазон6"/>
    <protectedRange sqref="R12:R23" name="Диапазон7"/>
    <protectedRange sqref="T12:T23" name="Диапазон8"/>
    <protectedRange sqref="V12:V23" name="Диапазон9"/>
    <protectedRange sqref="X12:X23" name="Диапазон10"/>
    <protectedRange sqref="Z12:Z23" name="Диапазон11"/>
    <protectedRange sqref="C27:C37" name="Диапазон17"/>
    <protectedRange sqref="E42" name="Диапазон2_1_4"/>
    <protectedRange sqref="D42" name="Диапазон18_3"/>
    <protectedRange sqref="D42" name="Диапазон2_1_1_4"/>
  </protectedRanges>
  <mergeCells count="28">
    <mergeCell ref="B24:C24"/>
    <mergeCell ref="B39:C39"/>
    <mergeCell ref="B38:C38"/>
    <mergeCell ref="B25:C25"/>
    <mergeCell ref="B42:C42"/>
    <mergeCell ref="D42:G42"/>
    <mergeCell ref="A6:Y6"/>
    <mergeCell ref="Q1:U1"/>
    <mergeCell ref="C8:C10"/>
    <mergeCell ref="B11:Z11"/>
    <mergeCell ref="B26:Z26"/>
    <mergeCell ref="A8:A10"/>
    <mergeCell ref="B8:B10"/>
    <mergeCell ref="D8:D10"/>
    <mergeCell ref="E8:E10"/>
    <mergeCell ref="P8:P10"/>
    <mergeCell ref="F8:O8"/>
    <mergeCell ref="F9:G9"/>
    <mergeCell ref="H9:I9"/>
    <mergeCell ref="J9:K9"/>
    <mergeCell ref="L9:M9"/>
    <mergeCell ref="Y9:Z9"/>
    <mergeCell ref="Q8:Z8"/>
    <mergeCell ref="N9:O9"/>
    <mergeCell ref="Q9:R9"/>
    <mergeCell ref="S9:T9"/>
    <mergeCell ref="U9:V9"/>
    <mergeCell ref="W9:X9"/>
  </mergeCells>
  <pageMargins left="0.70866141732283472" right="0.70866141732283472" top="0.35433070866141736" bottom="0.35433070866141736" header="0.31496062992125984" footer="0.31496062992125984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K21"/>
  <sheetViews>
    <sheetView zoomScale="70" zoomScaleNormal="70" workbookViewId="0">
      <selection activeCell="A22" sqref="A22:XFD22"/>
    </sheetView>
  </sheetViews>
  <sheetFormatPr defaultRowHeight="15.75" x14ac:dyDescent="0.25"/>
  <cols>
    <col min="1" max="1" width="9.140625" style="1"/>
    <col min="2" max="2" width="21.42578125" style="1" customWidth="1"/>
    <col min="3" max="4" width="9.140625" style="1"/>
    <col min="5" max="5" width="14.85546875" style="1" customWidth="1"/>
    <col min="6" max="6" width="15" style="1" customWidth="1"/>
    <col min="7" max="7" width="12.5703125" style="1" customWidth="1"/>
    <col min="8" max="9" width="9.140625" style="1"/>
    <col min="10" max="11" width="15" style="1" customWidth="1"/>
    <col min="12" max="12" width="17.28515625" style="1" customWidth="1"/>
    <col min="13" max="14" width="9.140625" style="1"/>
    <col min="15" max="15" width="14.85546875" style="1" customWidth="1"/>
    <col min="16" max="16" width="15" style="1" customWidth="1"/>
    <col min="17" max="17" width="12.5703125" style="1" customWidth="1"/>
    <col min="18" max="19" width="9.140625" style="1"/>
    <col min="20" max="21" width="15" style="1" customWidth="1"/>
    <col min="22" max="22" width="13" style="1" customWidth="1"/>
    <col min="23" max="24" width="9.140625" style="1"/>
    <col min="25" max="25" width="16.7109375" style="1" customWidth="1"/>
    <col min="26" max="26" width="16.140625" style="1" customWidth="1"/>
    <col min="27" max="27" width="13.7109375" style="1" customWidth="1"/>
    <col min="28" max="16384" width="9.140625" style="1"/>
  </cols>
  <sheetData>
    <row r="1" spans="1:37" x14ac:dyDescent="0.25">
      <c r="AI1" s="254" t="s">
        <v>54</v>
      </c>
      <c r="AJ1" s="254"/>
      <c r="AK1" s="254"/>
    </row>
    <row r="2" spans="1:37" x14ac:dyDescent="0.25">
      <c r="AE2" s="56"/>
      <c r="AI2" s="3"/>
      <c r="AJ2" s="3"/>
      <c r="AK2" s="3"/>
    </row>
    <row r="3" spans="1:37" ht="36.75" customHeight="1" x14ac:dyDescent="0.25">
      <c r="A3" s="284" t="s">
        <v>38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4"/>
      <c r="AE3" s="284"/>
      <c r="AF3" s="284"/>
      <c r="AG3" s="284"/>
      <c r="AH3" s="284"/>
      <c r="AI3" s="284"/>
      <c r="AJ3" s="284"/>
      <c r="AK3" s="284"/>
    </row>
    <row r="4" spans="1:37" ht="16.5" thickBot="1" x14ac:dyDescent="0.3"/>
    <row r="5" spans="1:37" ht="15.75" customHeight="1" thickBot="1" x14ac:dyDescent="0.3">
      <c r="A5" s="263" t="s">
        <v>8</v>
      </c>
      <c r="B5" s="266" t="s">
        <v>37</v>
      </c>
      <c r="C5" s="272" t="s">
        <v>39</v>
      </c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4"/>
      <c r="AB5" s="273" t="s">
        <v>40</v>
      </c>
      <c r="AC5" s="273"/>
      <c r="AD5" s="273"/>
      <c r="AE5" s="273"/>
      <c r="AF5" s="273"/>
      <c r="AG5" s="273"/>
      <c r="AH5" s="273"/>
      <c r="AI5" s="273"/>
      <c r="AJ5" s="273"/>
      <c r="AK5" s="274"/>
    </row>
    <row r="6" spans="1:37" ht="15.75" customHeight="1" x14ac:dyDescent="0.25">
      <c r="A6" s="264"/>
      <c r="B6" s="267"/>
      <c r="C6" s="281" t="s">
        <v>70</v>
      </c>
      <c r="D6" s="282"/>
      <c r="E6" s="282"/>
      <c r="F6" s="282"/>
      <c r="G6" s="283"/>
      <c r="H6" s="281" t="s">
        <v>25</v>
      </c>
      <c r="I6" s="282"/>
      <c r="J6" s="282"/>
      <c r="K6" s="282"/>
      <c r="L6" s="283"/>
      <c r="M6" s="281" t="s">
        <v>28</v>
      </c>
      <c r="N6" s="282"/>
      <c r="O6" s="282"/>
      <c r="P6" s="282"/>
      <c r="Q6" s="283"/>
      <c r="R6" s="281" t="s">
        <v>29</v>
      </c>
      <c r="S6" s="282"/>
      <c r="T6" s="282"/>
      <c r="U6" s="282"/>
      <c r="V6" s="283"/>
      <c r="W6" s="277" t="s">
        <v>71</v>
      </c>
      <c r="X6" s="285"/>
      <c r="Y6" s="285"/>
      <c r="Z6" s="285"/>
      <c r="AA6" s="278"/>
      <c r="AB6" s="277" t="s">
        <v>70</v>
      </c>
      <c r="AC6" s="278"/>
      <c r="AD6" s="277" t="s">
        <v>25</v>
      </c>
      <c r="AE6" s="278"/>
      <c r="AF6" s="277" t="s">
        <v>28</v>
      </c>
      <c r="AG6" s="278"/>
      <c r="AH6" s="277" t="s">
        <v>29</v>
      </c>
      <c r="AI6" s="278"/>
      <c r="AJ6" s="277" t="s">
        <v>71</v>
      </c>
      <c r="AK6" s="278"/>
    </row>
    <row r="7" spans="1:37" ht="15.75" customHeight="1" x14ac:dyDescent="0.25">
      <c r="A7" s="264"/>
      <c r="B7" s="267"/>
      <c r="C7" s="275" t="s">
        <v>26</v>
      </c>
      <c r="D7" s="269" t="s">
        <v>27</v>
      </c>
      <c r="E7" s="269" t="s">
        <v>68</v>
      </c>
      <c r="F7" s="269"/>
      <c r="G7" s="271"/>
      <c r="H7" s="275" t="s">
        <v>26</v>
      </c>
      <c r="I7" s="269" t="s">
        <v>27</v>
      </c>
      <c r="J7" s="269" t="s">
        <v>68</v>
      </c>
      <c r="K7" s="269"/>
      <c r="L7" s="271"/>
      <c r="M7" s="275" t="s">
        <v>26</v>
      </c>
      <c r="N7" s="269" t="s">
        <v>27</v>
      </c>
      <c r="O7" s="269" t="s">
        <v>68</v>
      </c>
      <c r="P7" s="269"/>
      <c r="Q7" s="271"/>
      <c r="R7" s="275" t="s">
        <v>26</v>
      </c>
      <c r="S7" s="269" t="s">
        <v>27</v>
      </c>
      <c r="T7" s="269" t="s">
        <v>68</v>
      </c>
      <c r="U7" s="269"/>
      <c r="V7" s="271"/>
      <c r="W7" s="288" t="s">
        <v>26</v>
      </c>
      <c r="X7" s="286" t="s">
        <v>27</v>
      </c>
      <c r="Y7" s="269" t="s">
        <v>68</v>
      </c>
      <c r="Z7" s="269"/>
      <c r="AA7" s="271"/>
      <c r="AB7" s="136"/>
      <c r="AC7" s="135"/>
      <c r="AD7" s="136"/>
      <c r="AE7" s="135"/>
      <c r="AF7" s="136"/>
      <c r="AG7" s="135"/>
      <c r="AH7" s="136"/>
      <c r="AI7" s="135"/>
      <c r="AJ7" s="136"/>
      <c r="AK7" s="135"/>
    </row>
    <row r="8" spans="1:37" ht="139.5" customHeight="1" thickBot="1" x14ac:dyDescent="0.3">
      <c r="A8" s="265"/>
      <c r="B8" s="268"/>
      <c r="C8" s="276"/>
      <c r="D8" s="270"/>
      <c r="E8" s="134" t="s">
        <v>65</v>
      </c>
      <c r="F8" s="134" t="s">
        <v>66</v>
      </c>
      <c r="G8" s="112" t="s">
        <v>67</v>
      </c>
      <c r="H8" s="276"/>
      <c r="I8" s="270"/>
      <c r="J8" s="134" t="s">
        <v>65</v>
      </c>
      <c r="K8" s="134" t="s">
        <v>66</v>
      </c>
      <c r="L8" s="112" t="s">
        <v>67</v>
      </c>
      <c r="M8" s="276"/>
      <c r="N8" s="270"/>
      <c r="O8" s="134" t="s">
        <v>65</v>
      </c>
      <c r="P8" s="134" t="s">
        <v>66</v>
      </c>
      <c r="Q8" s="112" t="s">
        <v>67</v>
      </c>
      <c r="R8" s="276"/>
      <c r="S8" s="270"/>
      <c r="T8" s="134" t="s">
        <v>65</v>
      </c>
      <c r="U8" s="134" t="s">
        <v>66</v>
      </c>
      <c r="V8" s="112" t="s">
        <v>67</v>
      </c>
      <c r="W8" s="289"/>
      <c r="X8" s="287"/>
      <c r="Y8" s="134" t="s">
        <v>65</v>
      </c>
      <c r="Z8" s="134" t="s">
        <v>66</v>
      </c>
      <c r="AA8" s="112" t="s">
        <v>67</v>
      </c>
      <c r="AB8" s="133" t="s">
        <v>26</v>
      </c>
      <c r="AC8" s="112" t="s">
        <v>27</v>
      </c>
      <c r="AD8" s="133" t="s">
        <v>26</v>
      </c>
      <c r="AE8" s="112" t="s">
        <v>27</v>
      </c>
      <c r="AF8" s="133" t="s">
        <v>26</v>
      </c>
      <c r="AG8" s="112" t="s">
        <v>27</v>
      </c>
      <c r="AH8" s="133" t="s">
        <v>26</v>
      </c>
      <c r="AI8" s="112" t="s">
        <v>27</v>
      </c>
      <c r="AJ8" s="133" t="s">
        <v>26</v>
      </c>
      <c r="AK8" s="112" t="s">
        <v>27</v>
      </c>
    </row>
    <row r="9" spans="1:37" ht="158.25" thickBot="1" x14ac:dyDescent="0.3">
      <c r="A9" s="113">
        <v>1</v>
      </c>
      <c r="B9" s="113" t="s">
        <v>607</v>
      </c>
      <c r="C9" s="141">
        <v>2460.02</v>
      </c>
      <c r="D9" s="124">
        <v>0</v>
      </c>
      <c r="E9" s="110" t="s">
        <v>350</v>
      </c>
      <c r="F9" s="110" t="s">
        <v>350</v>
      </c>
      <c r="G9" s="111" t="s">
        <v>350</v>
      </c>
      <c r="H9" s="141">
        <v>842.55</v>
      </c>
      <c r="I9" s="124">
        <v>1302.44</v>
      </c>
      <c r="J9" s="110" t="s">
        <v>350</v>
      </c>
      <c r="K9" s="110" t="s">
        <v>350</v>
      </c>
      <c r="L9" s="111" t="s">
        <v>606</v>
      </c>
      <c r="M9" s="110" t="s">
        <v>350</v>
      </c>
      <c r="N9" s="110" t="s">
        <v>350</v>
      </c>
      <c r="O9" s="110" t="s">
        <v>350</v>
      </c>
      <c r="P9" s="110" t="s">
        <v>350</v>
      </c>
      <c r="Q9" s="110" t="s">
        <v>350</v>
      </c>
      <c r="R9" s="109"/>
      <c r="S9" s="110"/>
      <c r="T9" s="110"/>
      <c r="U9" s="110"/>
      <c r="V9" s="111"/>
      <c r="W9" s="141">
        <v>1328.74</v>
      </c>
      <c r="X9" s="110"/>
      <c r="Y9" s="110"/>
      <c r="Z9" s="110"/>
      <c r="AA9" s="111"/>
      <c r="AB9" s="141">
        <v>2460.02</v>
      </c>
      <c r="AC9" s="142">
        <v>0</v>
      </c>
      <c r="AD9" s="141">
        <v>842.55</v>
      </c>
      <c r="AE9" s="142">
        <v>1302.44</v>
      </c>
      <c r="AF9" s="141">
        <v>0</v>
      </c>
      <c r="AG9" s="142">
        <v>0</v>
      </c>
      <c r="AH9" s="141">
        <v>0</v>
      </c>
      <c r="AI9" s="142">
        <v>0</v>
      </c>
      <c r="AJ9" s="141">
        <v>1328.74</v>
      </c>
      <c r="AK9" s="142">
        <v>0</v>
      </c>
    </row>
    <row r="10" spans="1:37" ht="158.25" thickBot="1" x14ac:dyDescent="0.3">
      <c r="A10" s="113">
        <v>2</v>
      </c>
      <c r="B10" s="113" t="s">
        <v>435</v>
      </c>
      <c r="C10" s="141">
        <v>2259.31</v>
      </c>
      <c r="D10" s="124">
        <v>0</v>
      </c>
      <c r="E10" s="110" t="s">
        <v>350</v>
      </c>
      <c r="F10" s="110" t="s">
        <v>350</v>
      </c>
      <c r="G10" s="111" t="s">
        <v>350</v>
      </c>
      <c r="H10" s="141">
        <v>7014.63</v>
      </c>
      <c r="I10" s="124">
        <v>9271.19</v>
      </c>
      <c r="J10" s="110" t="s">
        <v>350</v>
      </c>
      <c r="K10" s="110" t="s">
        <v>350</v>
      </c>
      <c r="L10" s="111" t="s">
        <v>350</v>
      </c>
      <c r="M10" s="110" t="s">
        <v>350</v>
      </c>
      <c r="N10" s="110" t="s">
        <v>350</v>
      </c>
      <c r="O10" s="110" t="s">
        <v>350</v>
      </c>
      <c r="P10" s="110" t="s">
        <v>350</v>
      </c>
      <c r="Q10" s="110" t="s">
        <v>350</v>
      </c>
      <c r="R10" s="109"/>
      <c r="S10" s="110"/>
      <c r="T10" s="110"/>
      <c r="U10" s="110"/>
      <c r="V10" s="111"/>
      <c r="W10" s="109"/>
      <c r="X10" s="110"/>
      <c r="Y10" s="110"/>
      <c r="Z10" s="110"/>
      <c r="AA10" s="111"/>
      <c r="AB10" s="141">
        <v>2259.31</v>
      </c>
      <c r="AC10" s="142">
        <v>0</v>
      </c>
      <c r="AD10" s="141">
        <v>7014.63</v>
      </c>
      <c r="AE10" s="142">
        <v>9271.19</v>
      </c>
      <c r="AF10" s="141">
        <v>0</v>
      </c>
      <c r="AG10" s="142">
        <v>0</v>
      </c>
      <c r="AH10" s="141"/>
      <c r="AI10" s="142"/>
      <c r="AJ10" s="141"/>
      <c r="AK10" s="142"/>
    </row>
    <row r="11" spans="1:37" ht="111" thickBot="1" x14ac:dyDescent="0.3">
      <c r="A11" s="113">
        <v>3</v>
      </c>
      <c r="B11" s="113" t="s">
        <v>301</v>
      </c>
      <c r="C11" s="141">
        <v>1669.26</v>
      </c>
      <c r="D11" s="124">
        <v>0</v>
      </c>
      <c r="E11" s="110" t="s">
        <v>350</v>
      </c>
      <c r="F11" s="110" t="s">
        <v>350</v>
      </c>
      <c r="G11" s="111" t="s">
        <v>350</v>
      </c>
      <c r="H11" s="141">
        <v>0</v>
      </c>
      <c r="I11" s="124">
        <v>173.02</v>
      </c>
      <c r="J11" s="110" t="s">
        <v>350</v>
      </c>
      <c r="K11" s="110" t="s">
        <v>350</v>
      </c>
      <c r="L11" s="111" t="s">
        <v>608</v>
      </c>
      <c r="M11" s="110" t="s">
        <v>350</v>
      </c>
      <c r="N11" s="110" t="s">
        <v>350</v>
      </c>
      <c r="O11" s="110" t="s">
        <v>350</v>
      </c>
      <c r="P11" s="110" t="s">
        <v>350</v>
      </c>
      <c r="Q11" s="110" t="s">
        <v>350</v>
      </c>
      <c r="R11" s="109"/>
      <c r="S11" s="110"/>
      <c r="T11" s="110"/>
      <c r="U11" s="110"/>
      <c r="V11" s="111"/>
      <c r="W11" s="109"/>
      <c r="X11" s="110"/>
      <c r="Y11" s="110"/>
      <c r="Z11" s="110"/>
      <c r="AA11" s="111"/>
      <c r="AB11" s="141">
        <v>1669.26</v>
      </c>
      <c r="AC11" s="142">
        <v>0</v>
      </c>
      <c r="AD11" s="141">
        <v>0</v>
      </c>
      <c r="AE11" s="142">
        <v>173.02</v>
      </c>
      <c r="AF11" s="141">
        <v>0</v>
      </c>
      <c r="AG11" s="142">
        <v>0</v>
      </c>
      <c r="AH11" s="141"/>
      <c r="AI11" s="142"/>
      <c r="AJ11" s="141"/>
      <c r="AK11" s="142"/>
    </row>
    <row r="12" spans="1:37" ht="95.25" thickBot="1" x14ac:dyDescent="0.3">
      <c r="A12" s="113">
        <v>4</v>
      </c>
      <c r="B12" s="113" t="s">
        <v>301</v>
      </c>
      <c r="C12" s="141">
        <v>1669.26</v>
      </c>
      <c r="D12" s="124">
        <v>0</v>
      </c>
      <c r="E12" s="110" t="s">
        <v>350</v>
      </c>
      <c r="F12" s="110" t="s">
        <v>350</v>
      </c>
      <c r="G12" s="111" t="s">
        <v>350</v>
      </c>
      <c r="H12" s="141">
        <v>0</v>
      </c>
      <c r="I12" s="124">
        <v>0</v>
      </c>
      <c r="J12" s="110" t="s">
        <v>350</v>
      </c>
      <c r="K12" s="110" t="s">
        <v>350</v>
      </c>
      <c r="L12" s="111" t="s">
        <v>609</v>
      </c>
      <c r="M12" s="124">
        <v>0</v>
      </c>
      <c r="N12" s="110">
        <v>790.029</v>
      </c>
      <c r="O12" s="110" t="s">
        <v>350</v>
      </c>
      <c r="P12" s="110" t="s">
        <v>350</v>
      </c>
      <c r="Q12" s="110" t="s">
        <v>350</v>
      </c>
      <c r="R12" s="109"/>
      <c r="S12" s="110"/>
      <c r="T12" s="110"/>
      <c r="U12" s="110"/>
      <c r="V12" s="111"/>
      <c r="W12" s="109"/>
      <c r="X12" s="110"/>
      <c r="Y12" s="110"/>
      <c r="Z12" s="110"/>
      <c r="AA12" s="111"/>
      <c r="AB12" s="141">
        <v>1669.26</v>
      </c>
      <c r="AC12" s="142">
        <v>0</v>
      </c>
      <c r="AD12" s="141">
        <v>0</v>
      </c>
      <c r="AE12" s="142">
        <v>0</v>
      </c>
      <c r="AF12" s="141">
        <v>0</v>
      </c>
      <c r="AG12" s="142">
        <v>790.03</v>
      </c>
      <c r="AH12" s="141"/>
      <c r="AI12" s="142"/>
      <c r="AJ12" s="141"/>
      <c r="AK12" s="142"/>
    </row>
    <row r="13" spans="1:37" ht="79.5" thickBot="1" x14ac:dyDescent="0.3">
      <c r="A13" s="113">
        <v>5</v>
      </c>
      <c r="B13" s="113" t="s">
        <v>436</v>
      </c>
      <c r="C13" s="141">
        <v>0</v>
      </c>
      <c r="D13" s="124">
        <v>0</v>
      </c>
      <c r="E13" s="110" t="s">
        <v>350</v>
      </c>
      <c r="F13" s="110" t="s">
        <v>350</v>
      </c>
      <c r="G13" s="111" t="s">
        <v>350</v>
      </c>
      <c r="H13" s="141">
        <v>3273.68</v>
      </c>
      <c r="I13" s="124">
        <v>319.86</v>
      </c>
      <c r="J13" s="110" t="s">
        <v>350</v>
      </c>
      <c r="K13" s="110" t="s">
        <v>350</v>
      </c>
      <c r="L13" s="111" t="s">
        <v>350</v>
      </c>
      <c r="M13" s="124">
        <v>3425.87</v>
      </c>
      <c r="N13" s="110">
        <v>117.718</v>
      </c>
      <c r="O13" s="110" t="s">
        <v>350</v>
      </c>
      <c r="P13" s="110" t="s">
        <v>350</v>
      </c>
      <c r="Q13" s="110" t="s">
        <v>350</v>
      </c>
      <c r="R13" s="109"/>
      <c r="S13" s="110"/>
      <c r="T13" s="110"/>
      <c r="U13" s="110"/>
      <c r="V13" s="111"/>
      <c r="W13" s="109"/>
      <c r="X13" s="110"/>
      <c r="Y13" s="110"/>
      <c r="Z13" s="110"/>
      <c r="AA13" s="111"/>
      <c r="AB13" s="141">
        <v>0</v>
      </c>
      <c r="AC13" s="142">
        <v>0</v>
      </c>
      <c r="AD13" s="141">
        <v>3273.68</v>
      </c>
      <c r="AE13" s="142">
        <v>319.86</v>
      </c>
      <c r="AF13" s="141">
        <v>3425.87</v>
      </c>
      <c r="AG13" s="142">
        <v>117.72</v>
      </c>
      <c r="AH13" s="141"/>
      <c r="AI13" s="142"/>
      <c r="AJ13" s="141"/>
      <c r="AK13" s="142"/>
    </row>
    <row r="14" spans="1:37" ht="63.75" thickBot="1" x14ac:dyDescent="0.3">
      <c r="A14" s="113">
        <v>6</v>
      </c>
      <c r="B14" s="113" t="s">
        <v>306</v>
      </c>
      <c r="C14" s="109">
        <v>680.55</v>
      </c>
      <c r="D14" s="124">
        <v>0</v>
      </c>
      <c r="E14" s="110" t="s">
        <v>350</v>
      </c>
      <c r="F14" s="110" t="s">
        <v>350</v>
      </c>
      <c r="G14" s="111" t="s">
        <v>350</v>
      </c>
      <c r="H14" s="109">
        <v>785.18</v>
      </c>
      <c r="I14" s="110">
        <v>1465.73</v>
      </c>
      <c r="J14" s="110" t="s">
        <v>350</v>
      </c>
      <c r="K14" s="110" t="s">
        <v>350</v>
      </c>
      <c r="L14" s="111" t="s">
        <v>350</v>
      </c>
      <c r="M14" s="110">
        <v>824.44</v>
      </c>
      <c r="N14" s="110">
        <v>793.04899999999998</v>
      </c>
      <c r="O14" s="110" t="s">
        <v>350</v>
      </c>
      <c r="P14" s="110" t="s">
        <v>350</v>
      </c>
      <c r="Q14" s="110" t="s">
        <v>350</v>
      </c>
      <c r="R14" s="109"/>
      <c r="S14" s="110"/>
      <c r="T14" s="110"/>
      <c r="U14" s="110"/>
      <c r="V14" s="111"/>
      <c r="W14" s="109"/>
      <c r="X14" s="110"/>
      <c r="Y14" s="110"/>
      <c r="Z14" s="110"/>
      <c r="AA14" s="111"/>
      <c r="AB14" s="109">
        <v>680.55</v>
      </c>
      <c r="AC14" s="142">
        <v>0</v>
      </c>
      <c r="AD14" s="109">
        <v>785.18</v>
      </c>
      <c r="AE14" s="111">
        <v>1465.73</v>
      </c>
      <c r="AF14" s="141">
        <v>824.44</v>
      </c>
      <c r="AG14" s="142">
        <v>793.05</v>
      </c>
      <c r="AH14" s="141"/>
      <c r="AI14" s="142"/>
      <c r="AJ14" s="141"/>
      <c r="AK14" s="142"/>
    </row>
    <row r="15" spans="1:37" ht="63.75" thickBot="1" x14ac:dyDescent="0.3">
      <c r="A15" s="143">
        <v>7</v>
      </c>
      <c r="B15" s="143" t="s">
        <v>497</v>
      </c>
      <c r="C15" s="159">
        <v>0</v>
      </c>
      <c r="D15" s="160">
        <v>0</v>
      </c>
      <c r="E15" s="146" t="s">
        <v>350</v>
      </c>
      <c r="F15" s="146" t="s">
        <v>350</v>
      </c>
      <c r="G15" s="147" t="s">
        <v>350</v>
      </c>
      <c r="H15" s="159">
        <v>1152.8800000000001</v>
      </c>
      <c r="I15" s="160">
        <v>2500</v>
      </c>
      <c r="J15" s="146" t="s">
        <v>350</v>
      </c>
      <c r="K15" s="146" t="s">
        <v>350</v>
      </c>
      <c r="L15" s="147" t="s">
        <v>350</v>
      </c>
      <c r="M15" s="146" t="s">
        <v>350</v>
      </c>
      <c r="N15" s="146" t="s">
        <v>350</v>
      </c>
      <c r="O15" s="146" t="s">
        <v>350</v>
      </c>
      <c r="P15" s="146" t="s">
        <v>350</v>
      </c>
      <c r="Q15" s="146" t="s">
        <v>350</v>
      </c>
      <c r="R15" s="145"/>
      <c r="S15" s="146"/>
      <c r="T15" s="146"/>
      <c r="U15" s="146"/>
      <c r="V15" s="147"/>
      <c r="W15" s="145"/>
      <c r="X15" s="146"/>
      <c r="Y15" s="146"/>
      <c r="Z15" s="146"/>
      <c r="AA15" s="147"/>
      <c r="AB15" s="159">
        <v>0</v>
      </c>
      <c r="AC15" s="161">
        <v>0</v>
      </c>
      <c r="AD15" s="159">
        <v>1152.8800000000001</v>
      </c>
      <c r="AE15" s="161">
        <v>2500</v>
      </c>
      <c r="AF15" s="159">
        <v>0</v>
      </c>
      <c r="AG15" s="161">
        <v>0</v>
      </c>
      <c r="AH15" s="159"/>
      <c r="AI15" s="161"/>
      <c r="AJ15" s="159"/>
      <c r="AK15" s="161"/>
    </row>
    <row r="16" spans="1:37" ht="158.25" thickBot="1" x14ac:dyDescent="0.3">
      <c r="A16" s="144">
        <v>8</v>
      </c>
      <c r="B16" s="143" t="s">
        <v>607</v>
      </c>
      <c r="C16" s="159">
        <v>2460.02</v>
      </c>
      <c r="D16" s="160">
        <v>0</v>
      </c>
      <c r="E16" s="146" t="s">
        <v>350</v>
      </c>
      <c r="F16" s="146" t="s">
        <v>350</v>
      </c>
      <c r="G16" s="146" t="s">
        <v>350</v>
      </c>
      <c r="H16" s="159">
        <v>842.55</v>
      </c>
      <c r="I16" s="160">
        <v>0</v>
      </c>
      <c r="J16" s="146" t="s">
        <v>350</v>
      </c>
      <c r="K16" s="146" t="s">
        <v>350</v>
      </c>
      <c r="L16" s="146" t="s">
        <v>350</v>
      </c>
      <c r="M16" s="159">
        <v>0</v>
      </c>
      <c r="N16" s="160">
        <v>95.850999999999999</v>
      </c>
      <c r="O16" s="146" t="s">
        <v>350</v>
      </c>
      <c r="P16" s="146" t="s">
        <v>350</v>
      </c>
      <c r="Q16" s="146" t="s">
        <v>620</v>
      </c>
      <c r="R16" s="159"/>
      <c r="S16" s="160"/>
      <c r="T16" s="160"/>
      <c r="U16" s="160"/>
      <c r="V16" s="161"/>
      <c r="W16" s="159"/>
      <c r="X16" s="160"/>
      <c r="Y16" s="160"/>
      <c r="Z16" s="160"/>
      <c r="AA16" s="161"/>
      <c r="AB16" s="159">
        <v>2460.02</v>
      </c>
      <c r="AC16" s="161">
        <v>0</v>
      </c>
      <c r="AD16" s="159">
        <v>842.55</v>
      </c>
      <c r="AE16" s="161">
        <v>0</v>
      </c>
      <c r="AF16" s="159">
        <v>0</v>
      </c>
      <c r="AG16" s="161">
        <v>95.850999999999999</v>
      </c>
      <c r="AH16" s="159">
        <v>0</v>
      </c>
      <c r="AI16" s="161"/>
      <c r="AJ16" s="164">
        <v>1328.74</v>
      </c>
      <c r="AK16" s="161"/>
    </row>
    <row r="17" spans="1:37" ht="105.75" thickBot="1" x14ac:dyDescent="0.3">
      <c r="A17" s="162">
        <v>9</v>
      </c>
      <c r="B17" s="163" t="s">
        <v>619</v>
      </c>
      <c r="C17" s="165">
        <v>0</v>
      </c>
      <c r="D17" s="166">
        <v>0</v>
      </c>
      <c r="E17" s="110" t="s">
        <v>350</v>
      </c>
      <c r="F17" s="110" t="s">
        <v>350</v>
      </c>
      <c r="G17" s="111" t="s">
        <v>350</v>
      </c>
      <c r="H17" s="141">
        <v>0</v>
      </c>
      <c r="I17" s="124">
        <v>0</v>
      </c>
      <c r="J17" s="110" t="s">
        <v>350</v>
      </c>
      <c r="K17" s="110" t="s">
        <v>350</v>
      </c>
      <c r="L17" s="111" t="s">
        <v>350</v>
      </c>
      <c r="M17" s="165">
        <v>351.52</v>
      </c>
      <c r="N17" s="166">
        <v>244.58699999999999</v>
      </c>
      <c r="O17" s="110" t="s">
        <v>350</v>
      </c>
      <c r="P17" s="110" t="s">
        <v>350</v>
      </c>
      <c r="Q17" s="111" t="s">
        <v>350</v>
      </c>
      <c r="R17" s="167"/>
      <c r="S17" s="124"/>
      <c r="T17" s="124"/>
      <c r="U17" s="124"/>
      <c r="V17" s="168"/>
      <c r="W17" s="141"/>
      <c r="X17" s="124"/>
      <c r="Y17" s="124"/>
      <c r="Z17" s="124"/>
      <c r="AA17" s="142"/>
      <c r="AB17" s="167">
        <v>0</v>
      </c>
      <c r="AC17" s="168">
        <v>0</v>
      </c>
      <c r="AD17" s="141">
        <v>0</v>
      </c>
      <c r="AE17" s="142">
        <v>0</v>
      </c>
      <c r="AF17" s="167">
        <v>351.52</v>
      </c>
      <c r="AG17" s="168">
        <v>244.58699999999999</v>
      </c>
      <c r="AH17" s="141">
        <v>0</v>
      </c>
      <c r="AI17" s="142"/>
      <c r="AJ17" s="167">
        <v>0</v>
      </c>
      <c r="AK17" s="142"/>
    </row>
    <row r="18" spans="1:37" x14ac:dyDescent="0.25">
      <c r="A18" s="6"/>
      <c r="B18" s="6"/>
      <c r="C18" s="6"/>
      <c r="D18" s="6"/>
      <c r="E18" s="6"/>
      <c r="F18" s="6"/>
      <c r="G18" s="6"/>
      <c r="M18" s="6"/>
      <c r="N18" s="6"/>
      <c r="O18" s="6"/>
      <c r="P18" s="6"/>
      <c r="Q18" s="6"/>
    </row>
    <row r="19" spans="1:37" x14ac:dyDescent="0.25">
      <c r="A19" s="6"/>
      <c r="B19" s="6"/>
      <c r="C19" s="6"/>
      <c r="D19" s="6"/>
      <c r="E19" s="6"/>
      <c r="F19" s="6"/>
      <c r="G19" s="6"/>
      <c r="M19" s="6"/>
      <c r="N19" s="6"/>
      <c r="O19" s="6"/>
      <c r="P19" s="6"/>
      <c r="Q19" s="6"/>
    </row>
    <row r="20" spans="1:37" x14ac:dyDescent="0.25">
      <c r="A20" s="6"/>
      <c r="B20" s="279" t="s">
        <v>167</v>
      </c>
      <c r="C20" s="279"/>
      <c r="D20" s="280" t="s">
        <v>633</v>
      </c>
      <c r="E20" s="280"/>
      <c r="F20" s="280"/>
      <c r="G20" s="280"/>
      <c r="M20" s="6"/>
      <c r="N20" s="6"/>
      <c r="O20" s="6"/>
      <c r="P20" s="6"/>
      <c r="Q20" s="6"/>
    </row>
    <row r="21" spans="1:37" x14ac:dyDescent="0.25">
      <c r="A21" s="6"/>
      <c r="B21" s="6"/>
      <c r="C21" s="6"/>
      <c r="D21" s="6"/>
      <c r="E21" s="6"/>
      <c r="F21" s="6"/>
      <c r="G21" s="6"/>
      <c r="M21" s="6"/>
      <c r="N21" s="6"/>
      <c r="O21" s="6"/>
      <c r="P21" s="6"/>
      <c r="Q21" s="6"/>
    </row>
  </sheetData>
  <protectedRanges>
    <protectedRange sqref="E20" name="Диапазон2_1_4"/>
    <protectedRange sqref="D20" name="Диапазон18_3"/>
    <protectedRange sqref="D20" name="Диапазон2_1_1_4"/>
  </protectedRanges>
  <mergeCells count="33">
    <mergeCell ref="B20:C20"/>
    <mergeCell ref="D20:G20"/>
    <mergeCell ref="AI1:AK1"/>
    <mergeCell ref="M6:Q6"/>
    <mergeCell ref="R6:V6"/>
    <mergeCell ref="A3:AK3"/>
    <mergeCell ref="C6:G6"/>
    <mergeCell ref="H6:L6"/>
    <mergeCell ref="W6:AA6"/>
    <mergeCell ref="AF6:AG6"/>
    <mergeCell ref="AH6:AI6"/>
    <mergeCell ref="AJ6:AK6"/>
    <mergeCell ref="AB6:AC6"/>
    <mergeCell ref="Y7:AA7"/>
    <mergeCell ref="X7:X8"/>
    <mergeCell ref="W7:W8"/>
    <mergeCell ref="AD6:AE6"/>
    <mergeCell ref="AB5:AK5"/>
    <mergeCell ref="C7:C8"/>
    <mergeCell ref="D7:D8"/>
    <mergeCell ref="E7:G7"/>
    <mergeCell ref="H7:H8"/>
    <mergeCell ref="N7:N8"/>
    <mergeCell ref="M7:M8"/>
    <mergeCell ref="A5:A8"/>
    <mergeCell ref="B5:B8"/>
    <mergeCell ref="I7:I8"/>
    <mergeCell ref="J7:L7"/>
    <mergeCell ref="C5:AA5"/>
    <mergeCell ref="O7:Q7"/>
    <mergeCell ref="R7:R8"/>
    <mergeCell ref="S7:S8"/>
    <mergeCell ref="T7:V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opLeftCell="A7" zoomScale="87" zoomScaleNormal="87" workbookViewId="0">
      <selection activeCell="E11" sqref="E11:E14"/>
    </sheetView>
  </sheetViews>
  <sheetFormatPr defaultRowHeight="15" x14ac:dyDescent="0.25"/>
  <cols>
    <col min="1" max="1" width="21.42578125" style="196" customWidth="1"/>
    <col min="2" max="3" width="18.5703125" style="196" customWidth="1"/>
    <col min="4" max="4" width="22.28515625" style="196" customWidth="1"/>
    <col min="5" max="11" width="18.5703125" style="196" customWidth="1"/>
    <col min="12" max="12" width="15.28515625" style="196" customWidth="1"/>
    <col min="13" max="13" width="16.5703125" style="196" customWidth="1"/>
    <col min="14" max="14" width="14.7109375" style="196" customWidth="1"/>
    <col min="15" max="256" width="9.140625" style="196"/>
    <col min="257" max="257" width="21.42578125" style="196" customWidth="1"/>
    <col min="258" max="259" width="18.5703125" style="196" customWidth="1"/>
    <col min="260" max="260" width="22.28515625" style="196" customWidth="1"/>
    <col min="261" max="267" width="18.5703125" style="196" customWidth="1"/>
    <col min="268" max="268" width="15.28515625" style="196" customWidth="1"/>
    <col min="269" max="269" width="13.85546875" style="196" customWidth="1"/>
    <col min="270" max="270" width="14.7109375" style="196" customWidth="1"/>
    <col min="271" max="512" width="9.140625" style="196"/>
    <col min="513" max="513" width="21.42578125" style="196" customWidth="1"/>
    <col min="514" max="515" width="18.5703125" style="196" customWidth="1"/>
    <col min="516" max="516" width="22.28515625" style="196" customWidth="1"/>
    <col min="517" max="523" width="18.5703125" style="196" customWidth="1"/>
    <col min="524" max="524" width="15.28515625" style="196" customWidth="1"/>
    <col min="525" max="525" width="13.85546875" style="196" customWidth="1"/>
    <col min="526" max="526" width="14.7109375" style="196" customWidth="1"/>
    <col min="527" max="768" width="9.140625" style="196"/>
    <col min="769" max="769" width="21.42578125" style="196" customWidth="1"/>
    <col min="770" max="771" width="18.5703125" style="196" customWidth="1"/>
    <col min="772" max="772" width="22.28515625" style="196" customWidth="1"/>
    <col min="773" max="779" width="18.5703125" style="196" customWidth="1"/>
    <col min="780" max="780" width="15.28515625" style="196" customWidth="1"/>
    <col min="781" max="781" width="13.85546875" style="196" customWidth="1"/>
    <col min="782" max="782" width="14.7109375" style="196" customWidth="1"/>
    <col min="783" max="1024" width="9.140625" style="196"/>
    <col min="1025" max="1025" width="21.42578125" style="196" customWidth="1"/>
    <col min="1026" max="1027" width="18.5703125" style="196" customWidth="1"/>
    <col min="1028" max="1028" width="22.28515625" style="196" customWidth="1"/>
    <col min="1029" max="1035" width="18.5703125" style="196" customWidth="1"/>
    <col min="1036" max="1036" width="15.28515625" style="196" customWidth="1"/>
    <col min="1037" max="1037" width="13.85546875" style="196" customWidth="1"/>
    <col min="1038" max="1038" width="14.7109375" style="196" customWidth="1"/>
    <col min="1039" max="1280" width="9.140625" style="196"/>
    <col min="1281" max="1281" width="21.42578125" style="196" customWidth="1"/>
    <col min="1282" max="1283" width="18.5703125" style="196" customWidth="1"/>
    <col min="1284" max="1284" width="22.28515625" style="196" customWidth="1"/>
    <col min="1285" max="1291" width="18.5703125" style="196" customWidth="1"/>
    <col min="1292" max="1292" width="15.28515625" style="196" customWidth="1"/>
    <col min="1293" max="1293" width="13.85546875" style="196" customWidth="1"/>
    <col min="1294" max="1294" width="14.7109375" style="196" customWidth="1"/>
    <col min="1295" max="1536" width="9.140625" style="196"/>
    <col min="1537" max="1537" width="21.42578125" style="196" customWidth="1"/>
    <col min="1538" max="1539" width="18.5703125" style="196" customWidth="1"/>
    <col min="1540" max="1540" width="22.28515625" style="196" customWidth="1"/>
    <col min="1541" max="1547" width="18.5703125" style="196" customWidth="1"/>
    <col min="1548" max="1548" width="15.28515625" style="196" customWidth="1"/>
    <col min="1549" max="1549" width="13.85546875" style="196" customWidth="1"/>
    <col min="1550" max="1550" width="14.7109375" style="196" customWidth="1"/>
    <col min="1551" max="1792" width="9.140625" style="196"/>
    <col min="1793" max="1793" width="21.42578125" style="196" customWidth="1"/>
    <col min="1794" max="1795" width="18.5703125" style="196" customWidth="1"/>
    <col min="1796" max="1796" width="22.28515625" style="196" customWidth="1"/>
    <col min="1797" max="1803" width="18.5703125" style="196" customWidth="1"/>
    <col min="1804" max="1804" width="15.28515625" style="196" customWidth="1"/>
    <col min="1805" max="1805" width="13.85546875" style="196" customWidth="1"/>
    <col min="1806" max="1806" width="14.7109375" style="196" customWidth="1"/>
    <col min="1807" max="2048" width="9.140625" style="196"/>
    <col min="2049" max="2049" width="21.42578125" style="196" customWidth="1"/>
    <col min="2050" max="2051" width="18.5703125" style="196" customWidth="1"/>
    <col min="2052" max="2052" width="22.28515625" style="196" customWidth="1"/>
    <col min="2053" max="2059" width="18.5703125" style="196" customWidth="1"/>
    <col min="2060" max="2060" width="15.28515625" style="196" customWidth="1"/>
    <col min="2061" max="2061" width="13.85546875" style="196" customWidth="1"/>
    <col min="2062" max="2062" width="14.7109375" style="196" customWidth="1"/>
    <col min="2063" max="2304" width="9.140625" style="196"/>
    <col min="2305" max="2305" width="21.42578125" style="196" customWidth="1"/>
    <col min="2306" max="2307" width="18.5703125" style="196" customWidth="1"/>
    <col min="2308" max="2308" width="22.28515625" style="196" customWidth="1"/>
    <col min="2309" max="2315" width="18.5703125" style="196" customWidth="1"/>
    <col min="2316" max="2316" width="15.28515625" style="196" customWidth="1"/>
    <col min="2317" max="2317" width="13.85546875" style="196" customWidth="1"/>
    <col min="2318" max="2318" width="14.7109375" style="196" customWidth="1"/>
    <col min="2319" max="2560" width="9.140625" style="196"/>
    <col min="2561" max="2561" width="21.42578125" style="196" customWidth="1"/>
    <col min="2562" max="2563" width="18.5703125" style="196" customWidth="1"/>
    <col min="2564" max="2564" width="22.28515625" style="196" customWidth="1"/>
    <col min="2565" max="2571" width="18.5703125" style="196" customWidth="1"/>
    <col min="2572" max="2572" width="15.28515625" style="196" customWidth="1"/>
    <col min="2573" max="2573" width="13.85546875" style="196" customWidth="1"/>
    <col min="2574" max="2574" width="14.7109375" style="196" customWidth="1"/>
    <col min="2575" max="2816" width="9.140625" style="196"/>
    <col min="2817" max="2817" width="21.42578125" style="196" customWidth="1"/>
    <col min="2818" max="2819" width="18.5703125" style="196" customWidth="1"/>
    <col min="2820" max="2820" width="22.28515625" style="196" customWidth="1"/>
    <col min="2821" max="2827" width="18.5703125" style="196" customWidth="1"/>
    <col min="2828" max="2828" width="15.28515625" style="196" customWidth="1"/>
    <col min="2829" max="2829" width="13.85546875" style="196" customWidth="1"/>
    <col min="2830" max="2830" width="14.7109375" style="196" customWidth="1"/>
    <col min="2831" max="3072" width="9.140625" style="196"/>
    <col min="3073" max="3073" width="21.42578125" style="196" customWidth="1"/>
    <col min="3074" max="3075" width="18.5703125" style="196" customWidth="1"/>
    <col min="3076" max="3076" width="22.28515625" style="196" customWidth="1"/>
    <col min="3077" max="3083" width="18.5703125" style="196" customWidth="1"/>
    <col min="3084" max="3084" width="15.28515625" style="196" customWidth="1"/>
    <col min="3085" max="3085" width="13.85546875" style="196" customWidth="1"/>
    <col min="3086" max="3086" width="14.7109375" style="196" customWidth="1"/>
    <col min="3087" max="3328" width="9.140625" style="196"/>
    <col min="3329" max="3329" width="21.42578125" style="196" customWidth="1"/>
    <col min="3330" max="3331" width="18.5703125" style="196" customWidth="1"/>
    <col min="3332" max="3332" width="22.28515625" style="196" customWidth="1"/>
    <col min="3333" max="3339" width="18.5703125" style="196" customWidth="1"/>
    <col min="3340" max="3340" width="15.28515625" style="196" customWidth="1"/>
    <col min="3341" max="3341" width="13.85546875" style="196" customWidth="1"/>
    <col min="3342" max="3342" width="14.7109375" style="196" customWidth="1"/>
    <col min="3343" max="3584" width="9.140625" style="196"/>
    <col min="3585" max="3585" width="21.42578125" style="196" customWidth="1"/>
    <col min="3586" max="3587" width="18.5703125" style="196" customWidth="1"/>
    <col min="3588" max="3588" width="22.28515625" style="196" customWidth="1"/>
    <col min="3589" max="3595" width="18.5703125" style="196" customWidth="1"/>
    <col min="3596" max="3596" width="15.28515625" style="196" customWidth="1"/>
    <col min="3597" max="3597" width="13.85546875" style="196" customWidth="1"/>
    <col min="3598" max="3598" width="14.7109375" style="196" customWidth="1"/>
    <col min="3599" max="3840" width="9.140625" style="196"/>
    <col min="3841" max="3841" width="21.42578125" style="196" customWidth="1"/>
    <col min="3842" max="3843" width="18.5703125" style="196" customWidth="1"/>
    <col min="3844" max="3844" width="22.28515625" style="196" customWidth="1"/>
    <col min="3845" max="3851" width="18.5703125" style="196" customWidth="1"/>
    <col min="3852" max="3852" width="15.28515625" style="196" customWidth="1"/>
    <col min="3853" max="3853" width="13.85546875" style="196" customWidth="1"/>
    <col min="3854" max="3854" width="14.7109375" style="196" customWidth="1"/>
    <col min="3855" max="4096" width="9.140625" style="196"/>
    <col min="4097" max="4097" width="21.42578125" style="196" customWidth="1"/>
    <col min="4098" max="4099" width="18.5703125" style="196" customWidth="1"/>
    <col min="4100" max="4100" width="22.28515625" style="196" customWidth="1"/>
    <col min="4101" max="4107" width="18.5703125" style="196" customWidth="1"/>
    <col min="4108" max="4108" width="15.28515625" style="196" customWidth="1"/>
    <col min="4109" max="4109" width="13.85546875" style="196" customWidth="1"/>
    <col min="4110" max="4110" width="14.7109375" style="196" customWidth="1"/>
    <col min="4111" max="4352" width="9.140625" style="196"/>
    <col min="4353" max="4353" width="21.42578125" style="196" customWidth="1"/>
    <col min="4354" max="4355" width="18.5703125" style="196" customWidth="1"/>
    <col min="4356" max="4356" width="22.28515625" style="196" customWidth="1"/>
    <col min="4357" max="4363" width="18.5703125" style="196" customWidth="1"/>
    <col min="4364" max="4364" width="15.28515625" style="196" customWidth="1"/>
    <col min="4365" max="4365" width="13.85546875" style="196" customWidth="1"/>
    <col min="4366" max="4366" width="14.7109375" style="196" customWidth="1"/>
    <col min="4367" max="4608" width="9.140625" style="196"/>
    <col min="4609" max="4609" width="21.42578125" style="196" customWidth="1"/>
    <col min="4610" max="4611" width="18.5703125" style="196" customWidth="1"/>
    <col min="4612" max="4612" width="22.28515625" style="196" customWidth="1"/>
    <col min="4613" max="4619" width="18.5703125" style="196" customWidth="1"/>
    <col min="4620" max="4620" width="15.28515625" style="196" customWidth="1"/>
    <col min="4621" max="4621" width="13.85546875" style="196" customWidth="1"/>
    <col min="4622" max="4622" width="14.7109375" style="196" customWidth="1"/>
    <col min="4623" max="4864" width="9.140625" style="196"/>
    <col min="4865" max="4865" width="21.42578125" style="196" customWidth="1"/>
    <col min="4866" max="4867" width="18.5703125" style="196" customWidth="1"/>
    <col min="4868" max="4868" width="22.28515625" style="196" customWidth="1"/>
    <col min="4869" max="4875" width="18.5703125" style="196" customWidth="1"/>
    <col min="4876" max="4876" width="15.28515625" style="196" customWidth="1"/>
    <col min="4877" max="4877" width="13.85546875" style="196" customWidth="1"/>
    <col min="4878" max="4878" width="14.7109375" style="196" customWidth="1"/>
    <col min="4879" max="5120" width="9.140625" style="196"/>
    <col min="5121" max="5121" width="21.42578125" style="196" customWidth="1"/>
    <col min="5122" max="5123" width="18.5703125" style="196" customWidth="1"/>
    <col min="5124" max="5124" width="22.28515625" style="196" customWidth="1"/>
    <col min="5125" max="5131" width="18.5703125" style="196" customWidth="1"/>
    <col min="5132" max="5132" width="15.28515625" style="196" customWidth="1"/>
    <col min="5133" max="5133" width="13.85546875" style="196" customWidth="1"/>
    <col min="5134" max="5134" width="14.7109375" style="196" customWidth="1"/>
    <col min="5135" max="5376" width="9.140625" style="196"/>
    <col min="5377" max="5377" width="21.42578125" style="196" customWidth="1"/>
    <col min="5378" max="5379" width="18.5703125" style="196" customWidth="1"/>
    <col min="5380" max="5380" width="22.28515625" style="196" customWidth="1"/>
    <col min="5381" max="5387" width="18.5703125" style="196" customWidth="1"/>
    <col min="5388" max="5388" width="15.28515625" style="196" customWidth="1"/>
    <col min="5389" max="5389" width="13.85546875" style="196" customWidth="1"/>
    <col min="5390" max="5390" width="14.7109375" style="196" customWidth="1"/>
    <col min="5391" max="5632" width="9.140625" style="196"/>
    <col min="5633" max="5633" width="21.42578125" style="196" customWidth="1"/>
    <col min="5634" max="5635" width="18.5703125" style="196" customWidth="1"/>
    <col min="5636" max="5636" width="22.28515625" style="196" customWidth="1"/>
    <col min="5637" max="5643" width="18.5703125" style="196" customWidth="1"/>
    <col min="5644" max="5644" width="15.28515625" style="196" customWidth="1"/>
    <col min="5645" max="5645" width="13.85546875" style="196" customWidth="1"/>
    <col min="5646" max="5646" width="14.7109375" style="196" customWidth="1"/>
    <col min="5647" max="5888" width="9.140625" style="196"/>
    <col min="5889" max="5889" width="21.42578125" style="196" customWidth="1"/>
    <col min="5890" max="5891" width="18.5703125" style="196" customWidth="1"/>
    <col min="5892" max="5892" width="22.28515625" style="196" customWidth="1"/>
    <col min="5893" max="5899" width="18.5703125" style="196" customWidth="1"/>
    <col min="5900" max="5900" width="15.28515625" style="196" customWidth="1"/>
    <col min="5901" max="5901" width="13.85546875" style="196" customWidth="1"/>
    <col min="5902" max="5902" width="14.7109375" style="196" customWidth="1"/>
    <col min="5903" max="6144" width="9.140625" style="196"/>
    <col min="6145" max="6145" width="21.42578125" style="196" customWidth="1"/>
    <col min="6146" max="6147" width="18.5703125" style="196" customWidth="1"/>
    <col min="6148" max="6148" width="22.28515625" style="196" customWidth="1"/>
    <col min="6149" max="6155" width="18.5703125" style="196" customWidth="1"/>
    <col min="6156" max="6156" width="15.28515625" style="196" customWidth="1"/>
    <col min="6157" max="6157" width="13.85546875" style="196" customWidth="1"/>
    <col min="6158" max="6158" width="14.7109375" style="196" customWidth="1"/>
    <col min="6159" max="6400" width="9.140625" style="196"/>
    <col min="6401" max="6401" width="21.42578125" style="196" customWidth="1"/>
    <col min="6402" max="6403" width="18.5703125" style="196" customWidth="1"/>
    <col min="6404" max="6404" width="22.28515625" style="196" customWidth="1"/>
    <col min="6405" max="6411" width="18.5703125" style="196" customWidth="1"/>
    <col min="6412" max="6412" width="15.28515625" style="196" customWidth="1"/>
    <col min="6413" max="6413" width="13.85546875" style="196" customWidth="1"/>
    <col min="6414" max="6414" width="14.7109375" style="196" customWidth="1"/>
    <col min="6415" max="6656" width="9.140625" style="196"/>
    <col min="6657" max="6657" width="21.42578125" style="196" customWidth="1"/>
    <col min="6658" max="6659" width="18.5703125" style="196" customWidth="1"/>
    <col min="6660" max="6660" width="22.28515625" style="196" customWidth="1"/>
    <col min="6661" max="6667" width="18.5703125" style="196" customWidth="1"/>
    <col min="6668" max="6668" width="15.28515625" style="196" customWidth="1"/>
    <col min="6669" max="6669" width="13.85546875" style="196" customWidth="1"/>
    <col min="6670" max="6670" width="14.7109375" style="196" customWidth="1"/>
    <col min="6671" max="6912" width="9.140625" style="196"/>
    <col min="6913" max="6913" width="21.42578125" style="196" customWidth="1"/>
    <col min="6914" max="6915" width="18.5703125" style="196" customWidth="1"/>
    <col min="6916" max="6916" width="22.28515625" style="196" customWidth="1"/>
    <col min="6917" max="6923" width="18.5703125" style="196" customWidth="1"/>
    <col min="6924" max="6924" width="15.28515625" style="196" customWidth="1"/>
    <col min="6925" max="6925" width="13.85546875" style="196" customWidth="1"/>
    <col min="6926" max="6926" width="14.7109375" style="196" customWidth="1"/>
    <col min="6927" max="7168" width="9.140625" style="196"/>
    <col min="7169" max="7169" width="21.42578125" style="196" customWidth="1"/>
    <col min="7170" max="7171" width="18.5703125" style="196" customWidth="1"/>
    <col min="7172" max="7172" width="22.28515625" style="196" customWidth="1"/>
    <col min="7173" max="7179" width="18.5703125" style="196" customWidth="1"/>
    <col min="7180" max="7180" width="15.28515625" style="196" customWidth="1"/>
    <col min="7181" max="7181" width="13.85546875" style="196" customWidth="1"/>
    <col min="7182" max="7182" width="14.7109375" style="196" customWidth="1"/>
    <col min="7183" max="7424" width="9.140625" style="196"/>
    <col min="7425" max="7425" width="21.42578125" style="196" customWidth="1"/>
    <col min="7426" max="7427" width="18.5703125" style="196" customWidth="1"/>
    <col min="7428" max="7428" width="22.28515625" style="196" customWidth="1"/>
    <col min="7429" max="7435" width="18.5703125" style="196" customWidth="1"/>
    <col min="7436" max="7436" width="15.28515625" style="196" customWidth="1"/>
    <col min="7437" max="7437" width="13.85546875" style="196" customWidth="1"/>
    <col min="7438" max="7438" width="14.7109375" style="196" customWidth="1"/>
    <col min="7439" max="7680" width="9.140625" style="196"/>
    <col min="7681" max="7681" width="21.42578125" style="196" customWidth="1"/>
    <col min="7682" max="7683" width="18.5703125" style="196" customWidth="1"/>
    <col min="7684" max="7684" width="22.28515625" style="196" customWidth="1"/>
    <col min="7685" max="7691" width="18.5703125" style="196" customWidth="1"/>
    <col min="7692" max="7692" width="15.28515625" style="196" customWidth="1"/>
    <col min="7693" max="7693" width="13.85546875" style="196" customWidth="1"/>
    <col min="7694" max="7694" width="14.7109375" style="196" customWidth="1"/>
    <col min="7695" max="7936" width="9.140625" style="196"/>
    <col min="7937" max="7937" width="21.42578125" style="196" customWidth="1"/>
    <col min="7938" max="7939" width="18.5703125" style="196" customWidth="1"/>
    <col min="7940" max="7940" width="22.28515625" style="196" customWidth="1"/>
    <col min="7941" max="7947" width="18.5703125" style="196" customWidth="1"/>
    <col min="7948" max="7948" width="15.28515625" style="196" customWidth="1"/>
    <col min="7949" max="7949" width="13.85546875" style="196" customWidth="1"/>
    <col min="7950" max="7950" width="14.7109375" style="196" customWidth="1"/>
    <col min="7951" max="8192" width="9.140625" style="196"/>
    <col min="8193" max="8193" width="21.42578125" style="196" customWidth="1"/>
    <col min="8194" max="8195" width="18.5703125" style="196" customWidth="1"/>
    <col min="8196" max="8196" width="22.28515625" style="196" customWidth="1"/>
    <col min="8197" max="8203" width="18.5703125" style="196" customWidth="1"/>
    <col min="8204" max="8204" width="15.28515625" style="196" customWidth="1"/>
    <col min="8205" max="8205" width="13.85546875" style="196" customWidth="1"/>
    <col min="8206" max="8206" width="14.7109375" style="196" customWidth="1"/>
    <col min="8207" max="8448" width="9.140625" style="196"/>
    <col min="8449" max="8449" width="21.42578125" style="196" customWidth="1"/>
    <col min="8450" max="8451" width="18.5703125" style="196" customWidth="1"/>
    <col min="8452" max="8452" width="22.28515625" style="196" customWidth="1"/>
    <col min="8453" max="8459" width="18.5703125" style="196" customWidth="1"/>
    <col min="8460" max="8460" width="15.28515625" style="196" customWidth="1"/>
    <col min="8461" max="8461" width="13.85546875" style="196" customWidth="1"/>
    <col min="8462" max="8462" width="14.7109375" style="196" customWidth="1"/>
    <col min="8463" max="8704" width="9.140625" style="196"/>
    <col min="8705" max="8705" width="21.42578125" style="196" customWidth="1"/>
    <col min="8706" max="8707" width="18.5703125" style="196" customWidth="1"/>
    <col min="8708" max="8708" width="22.28515625" style="196" customWidth="1"/>
    <col min="8709" max="8715" width="18.5703125" style="196" customWidth="1"/>
    <col min="8716" max="8716" width="15.28515625" style="196" customWidth="1"/>
    <col min="8717" max="8717" width="13.85546875" style="196" customWidth="1"/>
    <col min="8718" max="8718" width="14.7109375" style="196" customWidth="1"/>
    <col min="8719" max="8960" width="9.140625" style="196"/>
    <col min="8961" max="8961" width="21.42578125" style="196" customWidth="1"/>
    <col min="8962" max="8963" width="18.5703125" style="196" customWidth="1"/>
    <col min="8964" max="8964" width="22.28515625" style="196" customWidth="1"/>
    <col min="8965" max="8971" width="18.5703125" style="196" customWidth="1"/>
    <col min="8972" max="8972" width="15.28515625" style="196" customWidth="1"/>
    <col min="8973" max="8973" width="13.85546875" style="196" customWidth="1"/>
    <col min="8974" max="8974" width="14.7109375" style="196" customWidth="1"/>
    <col min="8975" max="9216" width="9.140625" style="196"/>
    <col min="9217" max="9217" width="21.42578125" style="196" customWidth="1"/>
    <col min="9218" max="9219" width="18.5703125" style="196" customWidth="1"/>
    <col min="9220" max="9220" width="22.28515625" style="196" customWidth="1"/>
    <col min="9221" max="9227" width="18.5703125" style="196" customWidth="1"/>
    <col min="9228" max="9228" width="15.28515625" style="196" customWidth="1"/>
    <col min="9229" max="9229" width="13.85546875" style="196" customWidth="1"/>
    <col min="9230" max="9230" width="14.7109375" style="196" customWidth="1"/>
    <col min="9231" max="9472" width="9.140625" style="196"/>
    <col min="9473" max="9473" width="21.42578125" style="196" customWidth="1"/>
    <col min="9474" max="9475" width="18.5703125" style="196" customWidth="1"/>
    <col min="9476" max="9476" width="22.28515625" style="196" customWidth="1"/>
    <col min="9477" max="9483" width="18.5703125" style="196" customWidth="1"/>
    <col min="9484" max="9484" width="15.28515625" style="196" customWidth="1"/>
    <col min="9485" max="9485" width="13.85546875" style="196" customWidth="1"/>
    <col min="9486" max="9486" width="14.7109375" style="196" customWidth="1"/>
    <col min="9487" max="9728" width="9.140625" style="196"/>
    <col min="9729" max="9729" width="21.42578125" style="196" customWidth="1"/>
    <col min="9730" max="9731" width="18.5703125" style="196" customWidth="1"/>
    <col min="9732" max="9732" width="22.28515625" style="196" customWidth="1"/>
    <col min="9733" max="9739" width="18.5703125" style="196" customWidth="1"/>
    <col min="9740" max="9740" width="15.28515625" style="196" customWidth="1"/>
    <col min="9741" max="9741" width="13.85546875" style="196" customWidth="1"/>
    <col min="9742" max="9742" width="14.7109375" style="196" customWidth="1"/>
    <col min="9743" max="9984" width="9.140625" style="196"/>
    <col min="9985" max="9985" width="21.42578125" style="196" customWidth="1"/>
    <col min="9986" max="9987" width="18.5703125" style="196" customWidth="1"/>
    <col min="9988" max="9988" width="22.28515625" style="196" customWidth="1"/>
    <col min="9989" max="9995" width="18.5703125" style="196" customWidth="1"/>
    <col min="9996" max="9996" width="15.28515625" style="196" customWidth="1"/>
    <col min="9997" max="9997" width="13.85546875" style="196" customWidth="1"/>
    <col min="9998" max="9998" width="14.7109375" style="196" customWidth="1"/>
    <col min="9999" max="10240" width="9.140625" style="196"/>
    <col min="10241" max="10241" width="21.42578125" style="196" customWidth="1"/>
    <col min="10242" max="10243" width="18.5703125" style="196" customWidth="1"/>
    <col min="10244" max="10244" width="22.28515625" style="196" customWidth="1"/>
    <col min="10245" max="10251" width="18.5703125" style="196" customWidth="1"/>
    <col min="10252" max="10252" width="15.28515625" style="196" customWidth="1"/>
    <col min="10253" max="10253" width="13.85546875" style="196" customWidth="1"/>
    <col min="10254" max="10254" width="14.7109375" style="196" customWidth="1"/>
    <col min="10255" max="10496" width="9.140625" style="196"/>
    <col min="10497" max="10497" width="21.42578125" style="196" customWidth="1"/>
    <col min="10498" max="10499" width="18.5703125" style="196" customWidth="1"/>
    <col min="10500" max="10500" width="22.28515625" style="196" customWidth="1"/>
    <col min="10501" max="10507" width="18.5703125" style="196" customWidth="1"/>
    <col min="10508" max="10508" width="15.28515625" style="196" customWidth="1"/>
    <col min="10509" max="10509" width="13.85546875" style="196" customWidth="1"/>
    <col min="10510" max="10510" width="14.7109375" style="196" customWidth="1"/>
    <col min="10511" max="10752" width="9.140625" style="196"/>
    <col min="10753" max="10753" width="21.42578125" style="196" customWidth="1"/>
    <col min="10754" max="10755" width="18.5703125" style="196" customWidth="1"/>
    <col min="10756" max="10756" width="22.28515625" style="196" customWidth="1"/>
    <col min="10757" max="10763" width="18.5703125" style="196" customWidth="1"/>
    <col min="10764" max="10764" width="15.28515625" style="196" customWidth="1"/>
    <col min="10765" max="10765" width="13.85546875" style="196" customWidth="1"/>
    <col min="10766" max="10766" width="14.7109375" style="196" customWidth="1"/>
    <col min="10767" max="11008" width="9.140625" style="196"/>
    <col min="11009" max="11009" width="21.42578125" style="196" customWidth="1"/>
    <col min="11010" max="11011" width="18.5703125" style="196" customWidth="1"/>
    <col min="11012" max="11012" width="22.28515625" style="196" customWidth="1"/>
    <col min="11013" max="11019" width="18.5703125" style="196" customWidth="1"/>
    <col min="11020" max="11020" width="15.28515625" style="196" customWidth="1"/>
    <col min="11021" max="11021" width="13.85546875" style="196" customWidth="1"/>
    <col min="11022" max="11022" width="14.7109375" style="196" customWidth="1"/>
    <col min="11023" max="11264" width="9.140625" style="196"/>
    <col min="11265" max="11265" width="21.42578125" style="196" customWidth="1"/>
    <col min="11266" max="11267" width="18.5703125" style="196" customWidth="1"/>
    <col min="11268" max="11268" width="22.28515625" style="196" customWidth="1"/>
    <col min="11269" max="11275" width="18.5703125" style="196" customWidth="1"/>
    <col min="11276" max="11276" width="15.28515625" style="196" customWidth="1"/>
    <col min="11277" max="11277" width="13.85546875" style="196" customWidth="1"/>
    <col min="11278" max="11278" width="14.7109375" style="196" customWidth="1"/>
    <col min="11279" max="11520" width="9.140625" style="196"/>
    <col min="11521" max="11521" width="21.42578125" style="196" customWidth="1"/>
    <col min="11522" max="11523" width="18.5703125" style="196" customWidth="1"/>
    <col min="11524" max="11524" width="22.28515625" style="196" customWidth="1"/>
    <col min="11525" max="11531" width="18.5703125" style="196" customWidth="1"/>
    <col min="11532" max="11532" width="15.28515625" style="196" customWidth="1"/>
    <col min="11533" max="11533" width="13.85546875" style="196" customWidth="1"/>
    <col min="11534" max="11534" width="14.7109375" style="196" customWidth="1"/>
    <col min="11535" max="11776" width="9.140625" style="196"/>
    <col min="11777" max="11777" width="21.42578125" style="196" customWidth="1"/>
    <col min="11778" max="11779" width="18.5703125" style="196" customWidth="1"/>
    <col min="11780" max="11780" width="22.28515625" style="196" customWidth="1"/>
    <col min="11781" max="11787" width="18.5703125" style="196" customWidth="1"/>
    <col min="11788" max="11788" width="15.28515625" style="196" customWidth="1"/>
    <col min="11789" max="11789" width="13.85546875" style="196" customWidth="1"/>
    <col min="11790" max="11790" width="14.7109375" style="196" customWidth="1"/>
    <col min="11791" max="12032" width="9.140625" style="196"/>
    <col min="12033" max="12033" width="21.42578125" style="196" customWidth="1"/>
    <col min="12034" max="12035" width="18.5703125" style="196" customWidth="1"/>
    <col min="12036" max="12036" width="22.28515625" style="196" customWidth="1"/>
    <col min="12037" max="12043" width="18.5703125" style="196" customWidth="1"/>
    <col min="12044" max="12044" width="15.28515625" style="196" customWidth="1"/>
    <col min="12045" max="12045" width="13.85546875" style="196" customWidth="1"/>
    <col min="12046" max="12046" width="14.7109375" style="196" customWidth="1"/>
    <col min="12047" max="12288" width="9.140625" style="196"/>
    <col min="12289" max="12289" width="21.42578125" style="196" customWidth="1"/>
    <col min="12290" max="12291" width="18.5703125" style="196" customWidth="1"/>
    <col min="12292" max="12292" width="22.28515625" style="196" customWidth="1"/>
    <col min="12293" max="12299" width="18.5703125" style="196" customWidth="1"/>
    <col min="12300" max="12300" width="15.28515625" style="196" customWidth="1"/>
    <col min="12301" max="12301" width="13.85546875" style="196" customWidth="1"/>
    <col min="12302" max="12302" width="14.7109375" style="196" customWidth="1"/>
    <col min="12303" max="12544" width="9.140625" style="196"/>
    <col min="12545" max="12545" width="21.42578125" style="196" customWidth="1"/>
    <col min="12546" max="12547" width="18.5703125" style="196" customWidth="1"/>
    <col min="12548" max="12548" width="22.28515625" style="196" customWidth="1"/>
    <col min="12549" max="12555" width="18.5703125" style="196" customWidth="1"/>
    <col min="12556" max="12556" width="15.28515625" style="196" customWidth="1"/>
    <col min="12557" max="12557" width="13.85546875" style="196" customWidth="1"/>
    <col min="12558" max="12558" width="14.7109375" style="196" customWidth="1"/>
    <col min="12559" max="12800" width="9.140625" style="196"/>
    <col min="12801" max="12801" width="21.42578125" style="196" customWidth="1"/>
    <col min="12802" max="12803" width="18.5703125" style="196" customWidth="1"/>
    <col min="12804" max="12804" width="22.28515625" style="196" customWidth="1"/>
    <col min="12805" max="12811" width="18.5703125" style="196" customWidth="1"/>
    <col min="12812" max="12812" width="15.28515625" style="196" customWidth="1"/>
    <col min="12813" max="12813" width="13.85546875" style="196" customWidth="1"/>
    <col min="12814" max="12814" width="14.7109375" style="196" customWidth="1"/>
    <col min="12815" max="13056" width="9.140625" style="196"/>
    <col min="13057" max="13057" width="21.42578125" style="196" customWidth="1"/>
    <col min="13058" max="13059" width="18.5703125" style="196" customWidth="1"/>
    <col min="13060" max="13060" width="22.28515625" style="196" customWidth="1"/>
    <col min="13061" max="13067" width="18.5703125" style="196" customWidth="1"/>
    <col min="13068" max="13068" width="15.28515625" style="196" customWidth="1"/>
    <col min="13069" max="13069" width="13.85546875" style="196" customWidth="1"/>
    <col min="13070" max="13070" width="14.7109375" style="196" customWidth="1"/>
    <col min="13071" max="13312" width="9.140625" style="196"/>
    <col min="13313" max="13313" width="21.42578125" style="196" customWidth="1"/>
    <col min="13314" max="13315" width="18.5703125" style="196" customWidth="1"/>
    <col min="13316" max="13316" width="22.28515625" style="196" customWidth="1"/>
    <col min="13317" max="13323" width="18.5703125" style="196" customWidth="1"/>
    <col min="13324" max="13324" width="15.28515625" style="196" customWidth="1"/>
    <col min="13325" max="13325" width="13.85546875" style="196" customWidth="1"/>
    <col min="13326" max="13326" width="14.7109375" style="196" customWidth="1"/>
    <col min="13327" max="13568" width="9.140625" style="196"/>
    <col min="13569" max="13569" width="21.42578125" style="196" customWidth="1"/>
    <col min="13570" max="13571" width="18.5703125" style="196" customWidth="1"/>
    <col min="13572" max="13572" width="22.28515625" style="196" customWidth="1"/>
    <col min="13573" max="13579" width="18.5703125" style="196" customWidth="1"/>
    <col min="13580" max="13580" width="15.28515625" style="196" customWidth="1"/>
    <col min="13581" max="13581" width="13.85546875" style="196" customWidth="1"/>
    <col min="13582" max="13582" width="14.7109375" style="196" customWidth="1"/>
    <col min="13583" max="13824" width="9.140625" style="196"/>
    <col min="13825" max="13825" width="21.42578125" style="196" customWidth="1"/>
    <col min="13826" max="13827" width="18.5703125" style="196" customWidth="1"/>
    <col min="13828" max="13828" width="22.28515625" style="196" customWidth="1"/>
    <col min="13829" max="13835" width="18.5703125" style="196" customWidth="1"/>
    <col min="13836" max="13836" width="15.28515625" style="196" customWidth="1"/>
    <col min="13837" max="13837" width="13.85546875" style="196" customWidth="1"/>
    <col min="13838" max="13838" width="14.7109375" style="196" customWidth="1"/>
    <col min="13839" max="14080" width="9.140625" style="196"/>
    <col min="14081" max="14081" width="21.42578125" style="196" customWidth="1"/>
    <col min="14082" max="14083" width="18.5703125" style="196" customWidth="1"/>
    <col min="14084" max="14084" width="22.28515625" style="196" customWidth="1"/>
    <col min="14085" max="14091" width="18.5703125" style="196" customWidth="1"/>
    <col min="14092" max="14092" width="15.28515625" style="196" customWidth="1"/>
    <col min="14093" max="14093" width="13.85546875" style="196" customWidth="1"/>
    <col min="14094" max="14094" width="14.7109375" style="196" customWidth="1"/>
    <col min="14095" max="14336" width="9.140625" style="196"/>
    <col min="14337" max="14337" width="21.42578125" style="196" customWidth="1"/>
    <col min="14338" max="14339" width="18.5703125" style="196" customWidth="1"/>
    <col min="14340" max="14340" width="22.28515625" style="196" customWidth="1"/>
    <col min="14341" max="14347" width="18.5703125" style="196" customWidth="1"/>
    <col min="14348" max="14348" width="15.28515625" style="196" customWidth="1"/>
    <col min="14349" max="14349" width="13.85546875" style="196" customWidth="1"/>
    <col min="14350" max="14350" width="14.7109375" style="196" customWidth="1"/>
    <col min="14351" max="14592" width="9.140625" style="196"/>
    <col min="14593" max="14593" width="21.42578125" style="196" customWidth="1"/>
    <col min="14594" max="14595" width="18.5703125" style="196" customWidth="1"/>
    <col min="14596" max="14596" width="22.28515625" style="196" customWidth="1"/>
    <col min="14597" max="14603" width="18.5703125" style="196" customWidth="1"/>
    <col min="14604" max="14604" width="15.28515625" style="196" customWidth="1"/>
    <col min="14605" max="14605" width="13.85546875" style="196" customWidth="1"/>
    <col min="14606" max="14606" width="14.7109375" style="196" customWidth="1"/>
    <col min="14607" max="14848" width="9.140625" style="196"/>
    <col min="14849" max="14849" width="21.42578125" style="196" customWidth="1"/>
    <col min="14850" max="14851" width="18.5703125" style="196" customWidth="1"/>
    <col min="14852" max="14852" width="22.28515625" style="196" customWidth="1"/>
    <col min="14853" max="14859" width="18.5703125" style="196" customWidth="1"/>
    <col min="14860" max="14860" width="15.28515625" style="196" customWidth="1"/>
    <col min="14861" max="14861" width="13.85546875" style="196" customWidth="1"/>
    <col min="14862" max="14862" width="14.7109375" style="196" customWidth="1"/>
    <col min="14863" max="15104" width="9.140625" style="196"/>
    <col min="15105" max="15105" width="21.42578125" style="196" customWidth="1"/>
    <col min="15106" max="15107" width="18.5703125" style="196" customWidth="1"/>
    <col min="15108" max="15108" width="22.28515625" style="196" customWidth="1"/>
    <col min="15109" max="15115" width="18.5703125" style="196" customWidth="1"/>
    <col min="15116" max="15116" width="15.28515625" style="196" customWidth="1"/>
    <col min="15117" max="15117" width="13.85546875" style="196" customWidth="1"/>
    <col min="15118" max="15118" width="14.7109375" style="196" customWidth="1"/>
    <col min="15119" max="15360" width="9.140625" style="196"/>
    <col min="15361" max="15361" width="21.42578125" style="196" customWidth="1"/>
    <col min="15362" max="15363" width="18.5703125" style="196" customWidth="1"/>
    <col min="15364" max="15364" width="22.28515625" style="196" customWidth="1"/>
    <col min="15365" max="15371" width="18.5703125" style="196" customWidth="1"/>
    <col min="15372" max="15372" width="15.28515625" style="196" customWidth="1"/>
    <col min="15373" max="15373" width="13.85546875" style="196" customWidth="1"/>
    <col min="15374" max="15374" width="14.7109375" style="196" customWidth="1"/>
    <col min="15375" max="15616" width="9.140625" style="196"/>
    <col min="15617" max="15617" width="21.42578125" style="196" customWidth="1"/>
    <col min="15618" max="15619" width="18.5703125" style="196" customWidth="1"/>
    <col min="15620" max="15620" width="22.28515625" style="196" customWidth="1"/>
    <col min="15621" max="15627" width="18.5703125" style="196" customWidth="1"/>
    <col min="15628" max="15628" width="15.28515625" style="196" customWidth="1"/>
    <col min="15629" max="15629" width="13.85546875" style="196" customWidth="1"/>
    <col min="15630" max="15630" width="14.7109375" style="196" customWidth="1"/>
    <col min="15631" max="15872" width="9.140625" style="196"/>
    <col min="15873" max="15873" width="21.42578125" style="196" customWidth="1"/>
    <col min="15874" max="15875" width="18.5703125" style="196" customWidth="1"/>
    <col min="15876" max="15876" width="22.28515625" style="196" customWidth="1"/>
    <col min="15877" max="15883" width="18.5703125" style="196" customWidth="1"/>
    <col min="15884" max="15884" width="15.28515625" style="196" customWidth="1"/>
    <col min="15885" max="15885" width="13.85546875" style="196" customWidth="1"/>
    <col min="15886" max="15886" width="14.7109375" style="196" customWidth="1"/>
    <col min="15887" max="16128" width="9.140625" style="196"/>
    <col min="16129" max="16129" width="21.42578125" style="196" customWidth="1"/>
    <col min="16130" max="16131" width="18.5703125" style="196" customWidth="1"/>
    <col min="16132" max="16132" width="22.28515625" style="196" customWidth="1"/>
    <col min="16133" max="16139" width="18.5703125" style="196" customWidth="1"/>
    <col min="16140" max="16140" width="15.28515625" style="196" customWidth="1"/>
    <col min="16141" max="16141" width="13.85546875" style="196" customWidth="1"/>
    <col min="16142" max="16142" width="14.7109375" style="196" customWidth="1"/>
    <col min="16143" max="16384" width="9.140625" style="196"/>
  </cols>
  <sheetData>
    <row r="1" spans="1:14" ht="15" customHeight="1" x14ac:dyDescent="0.25">
      <c r="M1" s="293" t="s">
        <v>634</v>
      </c>
      <c r="N1" s="293"/>
    </row>
    <row r="2" spans="1:14" ht="15.75" x14ac:dyDescent="0.25">
      <c r="A2" s="294" t="s">
        <v>635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</row>
    <row r="3" spans="1:14" ht="16.5" thickBot="1" x14ac:dyDescent="0.3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</row>
    <row r="4" spans="1:14" ht="75" customHeight="1" x14ac:dyDescent="0.25">
      <c r="A4" s="295" t="s">
        <v>4</v>
      </c>
      <c r="B4" s="297" t="s">
        <v>9</v>
      </c>
      <c r="C4" s="297"/>
      <c r="D4" s="297"/>
      <c r="E4" s="297"/>
      <c r="F4" s="297"/>
      <c r="G4" s="298" t="s">
        <v>23</v>
      </c>
      <c r="H4" s="298"/>
      <c r="I4" s="298"/>
      <c r="J4" s="298"/>
      <c r="K4" s="299"/>
      <c r="L4" s="300" t="s">
        <v>15</v>
      </c>
      <c r="M4" s="299"/>
      <c r="N4" s="301" t="s">
        <v>22</v>
      </c>
    </row>
    <row r="5" spans="1:14" ht="79.5" customHeight="1" x14ac:dyDescent="0.25">
      <c r="A5" s="296"/>
      <c r="B5" s="198" t="s">
        <v>12</v>
      </c>
      <c r="C5" s="198" t="s">
        <v>10</v>
      </c>
      <c r="D5" s="198" t="s">
        <v>24</v>
      </c>
      <c r="E5" s="198" t="s">
        <v>11</v>
      </c>
      <c r="F5" s="198" t="s">
        <v>20</v>
      </c>
      <c r="G5" s="198" t="s">
        <v>16</v>
      </c>
      <c r="H5" s="198" t="s">
        <v>17</v>
      </c>
      <c r="I5" s="198" t="s">
        <v>18</v>
      </c>
      <c r="J5" s="198" t="s">
        <v>19</v>
      </c>
      <c r="K5" s="198" t="s">
        <v>21</v>
      </c>
      <c r="L5" s="198" t="s">
        <v>13</v>
      </c>
      <c r="M5" s="198" t="s">
        <v>14</v>
      </c>
      <c r="N5" s="302"/>
    </row>
    <row r="6" spans="1:14" ht="16.5" thickBot="1" x14ac:dyDescent="0.3">
      <c r="A6" s="206">
        <v>1</v>
      </c>
      <c r="B6" s="207">
        <v>2</v>
      </c>
      <c r="C6" s="207">
        <v>3</v>
      </c>
      <c r="D6" s="207">
        <v>4</v>
      </c>
      <c r="E6" s="207">
        <v>5</v>
      </c>
      <c r="F6" s="207">
        <v>6</v>
      </c>
      <c r="G6" s="207">
        <v>7</v>
      </c>
      <c r="H6" s="207">
        <v>8</v>
      </c>
      <c r="I6" s="207">
        <v>9</v>
      </c>
      <c r="J6" s="207">
        <v>10</v>
      </c>
      <c r="K6" s="207">
        <v>11</v>
      </c>
      <c r="L6" s="207">
        <v>12</v>
      </c>
      <c r="M6" s="207">
        <v>13</v>
      </c>
      <c r="N6" s="208">
        <v>14</v>
      </c>
    </row>
    <row r="7" spans="1:14" s="6" customFormat="1" ht="205.5" customHeight="1" x14ac:dyDescent="0.25">
      <c r="A7" s="312" t="s">
        <v>364</v>
      </c>
      <c r="B7" s="303" t="s">
        <v>362</v>
      </c>
      <c r="C7" s="303" t="s">
        <v>350</v>
      </c>
      <c r="D7" s="303" t="s">
        <v>350</v>
      </c>
      <c r="E7" s="303" t="s">
        <v>350</v>
      </c>
      <c r="F7" s="303" t="s">
        <v>350</v>
      </c>
      <c r="G7" s="303" t="s">
        <v>636</v>
      </c>
      <c r="H7" s="303" t="s">
        <v>363</v>
      </c>
      <c r="I7" s="306">
        <v>42501</v>
      </c>
      <c r="J7" s="191" t="s">
        <v>637</v>
      </c>
      <c r="K7" s="191">
        <v>823489</v>
      </c>
      <c r="L7" s="303" t="s">
        <v>367</v>
      </c>
      <c r="M7" s="303" t="s">
        <v>638</v>
      </c>
      <c r="N7" s="290" t="s">
        <v>350</v>
      </c>
    </row>
    <row r="8" spans="1:14" s="6" customFormat="1" ht="31.5" x14ac:dyDescent="0.25">
      <c r="A8" s="313"/>
      <c r="B8" s="304"/>
      <c r="C8" s="304"/>
      <c r="D8" s="304"/>
      <c r="E8" s="304"/>
      <c r="F8" s="304"/>
      <c r="G8" s="304"/>
      <c r="H8" s="304"/>
      <c r="I8" s="307"/>
      <c r="J8" s="180" t="s">
        <v>639</v>
      </c>
      <c r="K8" s="180">
        <v>303629.64</v>
      </c>
      <c r="L8" s="304"/>
      <c r="M8" s="304"/>
      <c r="N8" s="291"/>
    </row>
    <row r="9" spans="1:14" s="6" customFormat="1" ht="31.5" x14ac:dyDescent="0.25">
      <c r="A9" s="313"/>
      <c r="B9" s="304"/>
      <c r="C9" s="304"/>
      <c r="D9" s="304"/>
      <c r="E9" s="304"/>
      <c r="F9" s="304"/>
      <c r="G9" s="305"/>
      <c r="H9" s="305"/>
      <c r="I9" s="308"/>
      <c r="J9" s="190" t="s">
        <v>640</v>
      </c>
      <c r="K9" s="187">
        <v>175318.04</v>
      </c>
      <c r="L9" s="304"/>
      <c r="M9" s="304"/>
      <c r="N9" s="291"/>
    </row>
    <row r="10" spans="1:14" s="6" customFormat="1" ht="32.25" thickBot="1" x14ac:dyDescent="0.3">
      <c r="A10" s="289"/>
      <c r="B10" s="287"/>
      <c r="C10" s="287"/>
      <c r="D10" s="287"/>
      <c r="E10" s="287"/>
      <c r="F10" s="287"/>
      <c r="G10" s="183" t="s">
        <v>439</v>
      </c>
      <c r="H10" s="183" t="s">
        <v>674</v>
      </c>
      <c r="I10" s="204">
        <v>43008</v>
      </c>
      <c r="J10" s="183" t="s">
        <v>675</v>
      </c>
      <c r="K10" s="184">
        <v>95851.88</v>
      </c>
      <c r="L10" s="287"/>
      <c r="M10" s="287"/>
      <c r="N10" s="292"/>
    </row>
    <row r="11" spans="1:14" s="6" customFormat="1" ht="50.1" customHeight="1" x14ac:dyDescent="0.25">
      <c r="A11" s="277" t="s">
        <v>435</v>
      </c>
      <c r="B11" s="285" t="s">
        <v>367</v>
      </c>
      <c r="C11" s="285" t="s">
        <v>438</v>
      </c>
      <c r="D11" s="285" t="s">
        <v>641</v>
      </c>
      <c r="E11" s="285" t="s">
        <v>642</v>
      </c>
      <c r="F11" s="285">
        <v>927118.64</v>
      </c>
      <c r="G11" s="285" t="s">
        <v>643</v>
      </c>
      <c r="H11" s="285" t="s">
        <v>437</v>
      </c>
      <c r="I11" s="310">
        <v>42694</v>
      </c>
      <c r="J11" s="178" t="s">
        <v>644</v>
      </c>
      <c r="K11" s="121">
        <v>203137</v>
      </c>
      <c r="L11" s="285" t="s">
        <v>367</v>
      </c>
      <c r="M11" s="285" t="s">
        <v>645</v>
      </c>
      <c r="N11" s="278" t="s">
        <v>646</v>
      </c>
    </row>
    <row r="12" spans="1:14" s="6" customFormat="1" ht="50.1" customHeight="1" x14ac:dyDescent="0.25">
      <c r="A12" s="275"/>
      <c r="B12" s="269"/>
      <c r="C12" s="269"/>
      <c r="D12" s="269"/>
      <c r="E12" s="269"/>
      <c r="F12" s="269"/>
      <c r="G12" s="269"/>
      <c r="H12" s="269"/>
      <c r="I12" s="269"/>
      <c r="J12" s="180" t="s">
        <v>647</v>
      </c>
      <c r="K12" s="93">
        <v>762810</v>
      </c>
      <c r="L12" s="269"/>
      <c r="M12" s="269"/>
      <c r="N12" s="271"/>
    </row>
    <row r="13" spans="1:14" s="6" customFormat="1" ht="50.1" customHeight="1" x14ac:dyDescent="0.25">
      <c r="A13" s="275"/>
      <c r="B13" s="269"/>
      <c r="C13" s="269"/>
      <c r="D13" s="269"/>
      <c r="E13" s="269"/>
      <c r="F13" s="269"/>
      <c r="G13" s="269"/>
      <c r="H13" s="269"/>
      <c r="I13" s="269"/>
      <c r="J13" s="180" t="s">
        <v>648</v>
      </c>
      <c r="K13" s="93">
        <v>8247554</v>
      </c>
      <c r="L13" s="269"/>
      <c r="M13" s="269"/>
      <c r="N13" s="271"/>
    </row>
    <row r="14" spans="1:14" s="6" customFormat="1" ht="50.1" customHeight="1" thickBot="1" x14ac:dyDescent="0.3">
      <c r="A14" s="276"/>
      <c r="B14" s="270"/>
      <c r="C14" s="270"/>
      <c r="D14" s="270"/>
      <c r="E14" s="270"/>
      <c r="F14" s="270"/>
      <c r="G14" s="270"/>
      <c r="H14" s="270"/>
      <c r="I14" s="270"/>
      <c r="J14" s="184" t="s">
        <v>649</v>
      </c>
      <c r="K14" s="120">
        <v>57687</v>
      </c>
      <c r="L14" s="270"/>
      <c r="M14" s="270"/>
      <c r="N14" s="309"/>
    </row>
    <row r="15" spans="1:14" s="6" customFormat="1" ht="69.95" customHeight="1" x14ac:dyDescent="0.25">
      <c r="A15" s="313" t="s">
        <v>301</v>
      </c>
      <c r="B15" s="304" t="s">
        <v>362</v>
      </c>
      <c r="C15" s="304" t="s">
        <v>350</v>
      </c>
      <c r="D15" s="304" t="s">
        <v>350</v>
      </c>
      <c r="E15" s="304" t="s">
        <v>350</v>
      </c>
      <c r="F15" s="304" t="s">
        <v>350</v>
      </c>
      <c r="G15" s="190" t="s">
        <v>439</v>
      </c>
      <c r="H15" s="190" t="s">
        <v>674</v>
      </c>
      <c r="I15" s="205">
        <v>42551</v>
      </c>
      <c r="J15" s="190" t="s">
        <v>650</v>
      </c>
      <c r="K15" s="190">
        <v>39092.68</v>
      </c>
      <c r="L15" s="190" t="s">
        <v>367</v>
      </c>
      <c r="M15" s="190" t="s">
        <v>651</v>
      </c>
      <c r="N15" s="188" t="s">
        <v>350</v>
      </c>
    </row>
    <row r="16" spans="1:14" s="6" customFormat="1" ht="69.95" customHeight="1" x14ac:dyDescent="0.25">
      <c r="A16" s="313"/>
      <c r="B16" s="304"/>
      <c r="C16" s="304"/>
      <c r="D16" s="304"/>
      <c r="E16" s="304"/>
      <c r="F16" s="304"/>
      <c r="G16" s="180" t="s">
        <v>439</v>
      </c>
      <c r="H16" s="190" t="s">
        <v>674</v>
      </c>
      <c r="I16" s="199">
        <v>42673</v>
      </c>
      <c r="J16" s="180" t="s">
        <v>652</v>
      </c>
      <c r="K16" s="180">
        <v>133922.07999999999</v>
      </c>
      <c r="L16" s="180" t="s">
        <v>367</v>
      </c>
      <c r="M16" s="180" t="s">
        <v>653</v>
      </c>
      <c r="N16" s="181" t="s">
        <v>350</v>
      </c>
    </row>
    <row r="17" spans="1:14" s="6" customFormat="1" ht="126" x14ac:dyDescent="0.25">
      <c r="A17" s="313"/>
      <c r="B17" s="304"/>
      <c r="C17" s="304"/>
      <c r="D17" s="304"/>
      <c r="E17" s="304"/>
      <c r="F17" s="304"/>
      <c r="G17" s="180" t="s">
        <v>654</v>
      </c>
      <c r="H17" s="190" t="s">
        <v>498</v>
      </c>
      <c r="I17" s="199">
        <v>42817</v>
      </c>
      <c r="J17" s="180" t="s">
        <v>655</v>
      </c>
      <c r="K17" s="93">
        <v>772540</v>
      </c>
      <c r="L17" s="180" t="s">
        <v>350</v>
      </c>
      <c r="M17" s="180" t="s">
        <v>350</v>
      </c>
      <c r="N17" s="181" t="s">
        <v>350</v>
      </c>
    </row>
    <row r="18" spans="1:14" s="6" customFormat="1" ht="69.95" customHeight="1" x14ac:dyDescent="0.25">
      <c r="A18" s="313"/>
      <c r="B18" s="304"/>
      <c r="C18" s="304"/>
      <c r="D18" s="304"/>
      <c r="E18" s="304"/>
      <c r="F18" s="304"/>
      <c r="G18" s="286" t="s">
        <v>656</v>
      </c>
      <c r="H18" s="286" t="s">
        <v>498</v>
      </c>
      <c r="I18" s="311">
        <v>42821</v>
      </c>
      <c r="J18" s="182" t="s">
        <v>657</v>
      </c>
      <c r="K18" s="173">
        <v>14188</v>
      </c>
      <c r="L18" s="182"/>
      <c r="M18" s="182"/>
      <c r="N18" s="186"/>
    </row>
    <row r="19" spans="1:14" s="6" customFormat="1" ht="69.95" customHeight="1" thickBot="1" x14ac:dyDescent="0.3">
      <c r="A19" s="289"/>
      <c r="B19" s="287"/>
      <c r="C19" s="287"/>
      <c r="D19" s="287"/>
      <c r="E19" s="287"/>
      <c r="F19" s="287"/>
      <c r="G19" s="287"/>
      <c r="H19" s="287"/>
      <c r="I19" s="287"/>
      <c r="J19" s="184" t="s">
        <v>658</v>
      </c>
      <c r="K19" s="120">
        <v>3301.32</v>
      </c>
      <c r="L19" s="184" t="s">
        <v>350</v>
      </c>
      <c r="M19" s="184" t="s">
        <v>350</v>
      </c>
      <c r="N19" s="189" t="s">
        <v>350</v>
      </c>
    </row>
    <row r="20" spans="1:14" s="6" customFormat="1" ht="78.75" customHeight="1" x14ac:dyDescent="0.25">
      <c r="A20" s="312" t="s">
        <v>436</v>
      </c>
      <c r="B20" s="303" t="s">
        <v>362</v>
      </c>
      <c r="C20" s="303" t="s">
        <v>350</v>
      </c>
      <c r="D20" s="303" t="s">
        <v>350</v>
      </c>
      <c r="E20" s="303" t="s">
        <v>350</v>
      </c>
      <c r="F20" s="303" t="s">
        <v>350</v>
      </c>
      <c r="G20" s="178" t="s">
        <v>440</v>
      </c>
      <c r="H20" s="178" t="s">
        <v>674</v>
      </c>
      <c r="I20" s="200" t="s">
        <v>441</v>
      </c>
      <c r="J20" s="178" t="s">
        <v>659</v>
      </c>
      <c r="K20" s="178">
        <v>107994.09</v>
      </c>
      <c r="L20" s="303" t="s">
        <v>367</v>
      </c>
      <c r="M20" s="303" t="s">
        <v>673</v>
      </c>
      <c r="N20" s="179" t="s">
        <v>350</v>
      </c>
    </row>
    <row r="21" spans="1:14" s="6" customFormat="1" ht="78.75" customHeight="1" x14ac:dyDescent="0.25">
      <c r="A21" s="313"/>
      <c r="B21" s="304"/>
      <c r="C21" s="304"/>
      <c r="D21" s="304"/>
      <c r="E21" s="304"/>
      <c r="F21" s="304"/>
      <c r="G21" s="190" t="s">
        <v>440</v>
      </c>
      <c r="H21" s="180" t="s">
        <v>674</v>
      </c>
      <c r="I21" s="190" t="s">
        <v>605</v>
      </c>
      <c r="J21" s="190" t="s">
        <v>604</v>
      </c>
      <c r="K21" s="190">
        <v>117718.75</v>
      </c>
      <c r="L21" s="304"/>
      <c r="M21" s="304"/>
      <c r="N21" s="188"/>
    </row>
    <row r="22" spans="1:14" s="6" customFormat="1" ht="63" x14ac:dyDescent="0.25">
      <c r="A22" s="313"/>
      <c r="B22" s="304"/>
      <c r="C22" s="304"/>
      <c r="D22" s="304"/>
      <c r="E22" s="304"/>
      <c r="F22" s="304"/>
      <c r="G22" s="180" t="s">
        <v>660</v>
      </c>
      <c r="H22" s="190" t="s">
        <v>442</v>
      </c>
      <c r="I22" s="199">
        <v>42505</v>
      </c>
      <c r="J22" s="180" t="s">
        <v>661</v>
      </c>
      <c r="K22" s="180">
        <v>83050.850000000006</v>
      </c>
      <c r="L22" s="304"/>
      <c r="M22" s="304"/>
      <c r="N22" s="181" t="s">
        <v>350</v>
      </c>
    </row>
    <row r="23" spans="1:14" s="6" customFormat="1" ht="63" x14ac:dyDescent="0.25">
      <c r="A23" s="313"/>
      <c r="B23" s="304"/>
      <c r="C23" s="304"/>
      <c r="D23" s="304"/>
      <c r="E23" s="304"/>
      <c r="F23" s="304"/>
      <c r="G23" s="180" t="s">
        <v>662</v>
      </c>
      <c r="H23" s="180" t="s">
        <v>442</v>
      </c>
      <c r="I23" s="199">
        <v>42522</v>
      </c>
      <c r="J23" s="180" t="s">
        <v>663</v>
      </c>
      <c r="K23" s="180">
        <v>83898.31</v>
      </c>
      <c r="L23" s="304"/>
      <c r="M23" s="304"/>
      <c r="N23" s="181" t="s">
        <v>350</v>
      </c>
    </row>
    <row r="24" spans="1:14" s="6" customFormat="1" ht="63.75" thickBot="1" x14ac:dyDescent="0.3">
      <c r="A24" s="289"/>
      <c r="B24" s="287"/>
      <c r="C24" s="287"/>
      <c r="D24" s="287"/>
      <c r="E24" s="287"/>
      <c r="F24" s="287"/>
      <c r="G24" s="184" t="s">
        <v>664</v>
      </c>
      <c r="H24" s="184" t="s">
        <v>442</v>
      </c>
      <c r="I24" s="201">
        <v>42522</v>
      </c>
      <c r="J24" s="184" t="s">
        <v>665</v>
      </c>
      <c r="K24" s="184">
        <v>44915.25</v>
      </c>
      <c r="L24" s="287"/>
      <c r="M24" s="287"/>
      <c r="N24" s="189" t="s">
        <v>350</v>
      </c>
    </row>
    <row r="25" spans="1:14" s="6" customFormat="1" ht="63.75" customHeight="1" x14ac:dyDescent="0.25">
      <c r="A25" s="312" t="s">
        <v>306</v>
      </c>
      <c r="B25" s="303" t="s">
        <v>362</v>
      </c>
      <c r="C25" s="303" t="s">
        <v>350</v>
      </c>
      <c r="D25" s="303" t="s">
        <v>350</v>
      </c>
      <c r="E25" s="303" t="s">
        <v>350</v>
      </c>
      <c r="F25" s="303" t="s">
        <v>350</v>
      </c>
      <c r="G25" s="303" t="s">
        <v>666</v>
      </c>
      <c r="H25" s="303" t="s">
        <v>498</v>
      </c>
      <c r="I25" s="303" t="s">
        <v>603</v>
      </c>
      <c r="J25" s="187" t="s">
        <v>644</v>
      </c>
      <c r="K25" s="187">
        <v>1465732</v>
      </c>
      <c r="L25" s="303" t="s">
        <v>367</v>
      </c>
      <c r="M25" s="303" t="s">
        <v>667</v>
      </c>
      <c r="N25" s="290" t="s">
        <v>350</v>
      </c>
    </row>
    <row r="26" spans="1:14" s="6" customFormat="1" ht="31.5" x14ac:dyDescent="0.25">
      <c r="A26" s="313"/>
      <c r="B26" s="304"/>
      <c r="C26" s="304"/>
      <c r="D26" s="304"/>
      <c r="E26" s="304"/>
      <c r="F26" s="304"/>
      <c r="G26" s="304"/>
      <c r="H26" s="304"/>
      <c r="I26" s="304"/>
      <c r="J26" s="180" t="s">
        <v>668</v>
      </c>
      <c r="K26" s="180">
        <v>720708.68</v>
      </c>
      <c r="L26" s="304"/>
      <c r="M26" s="304"/>
      <c r="N26" s="291"/>
    </row>
    <row r="27" spans="1:14" s="6" customFormat="1" ht="32.25" thickBot="1" x14ac:dyDescent="0.3">
      <c r="A27" s="289"/>
      <c r="B27" s="287"/>
      <c r="C27" s="287"/>
      <c r="D27" s="287"/>
      <c r="E27" s="287"/>
      <c r="F27" s="287"/>
      <c r="G27" s="287"/>
      <c r="H27" s="287"/>
      <c r="I27" s="287"/>
      <c r="J27" s="183" t="s">
        <v>658</v>
      </c>
      <c r="K27" s="202">
        <v>72340.800000000003</v>
      </c>
      <c r="L27" s="287"/>
      <c r="M27" s="287"/>
      <c r="N27" s="292"/>
    </row>
    <row r="28" spans="1:14" s="6" customFormat="1" ht="69.95" customHeight="1" x14ac:dyDescent="0.25">
      <c r="A28" s="312" t="s">
        <v>497</v>
      </c>
      <c r="B28" s="303" t="s">
        <v>362</v>
      </c>
      <c r="C28" s="303" t="s">
        <v>350</v>
      </c>
      <c r="D28" s="303" t="s">
        <v>350</v>
      </c>
      <c r="E28" s="303" t="s">
        <v>350</v>
      </c>
      <c r="F28" s="303" t="s">
        <v>350</v>
      </c>
      <c r="G28" s="303" t="s">
        <v>669</v>
      </c>
      <c r="H28" s="303" t="s">
        <v>498</v>
      </c>
      <c r="I28" s="303" t="s">
        <v>670</v>
      </c>
      <c r="J28" s="178" t="s">
        <v>671</v>
      </c>
      <c r="K28" s="121">
        <v>1395227</v>
      </c>
      <c r="L28" s="303" t="s">
        <v>367</v>
      </c>
      <c r="M28" s="303" t="s">
        <v>651</v>
      </c>
      <c r="N28" s="290" t="s">
        <v>350</v>
      </c>
    </row>
    <row r="29" spans="1:14" s="6" customFormat="1" ht="69.95" customHeight="1" thickBot="1" x14ac:dyDescent="0.3">
      <c r="A29" s="289"/>
      <c r="B29" s="287"/>
      <c r="C29" s="287"/>
      <c r="D29" s="287"/>
      <c r="E29" s="287"/>
      <c r="F29" s="287"/>
      <c r="G29" s="287"/>
      <c r="H29" s="287"/>
      <c r="I29" s="287"/>
      <c r="J29" s="184" t="s">
        <v>672</v>
      </c>
      <c r="K29" s="120">
        <v>1104773</v>
      </c>
      <c r="L29" s="287"/>
      <c r="M29" s="287"/>
      <c r="N29" s="292"/>
    </row>
    <row r="30" spans="1:14" ht="15.75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</row>
    <row r="31" spans="1:14" ht="15.75" x14ac:dyDescent="0.25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</row>
    <row r="32" spans="1:14" ht="15.75" x14ac:dyDescent="0.25">
      <c r="A32" s="197"/>
      <c r="B32" s="197"/>
      <c r="C32" s="203"/>
      <c r="D32" s="203"/>
      <c r="E32" s="203"/>
      <c r="F32" s="203"/>
      <c r="G32" s="197"/>
      <c r="H32" s="197"/>
      <c r="I32" s="197"/>
      <c r="J32" s="197"/>
      <c r="K32" s="197"/>
      <c r="L32" s="197"/>
      <c r="M32" s="197"/>
      <c r="N32" s="197"/>
    </row>
    <row r="33" spans="3:8" ht="15.75" customHeight="1" x14ac:dyDescent="0.25">
      <c r="C33" s="279" t="s">
        <v>167</v>
      </c>
      <c r="D33" s="279"/>
      <c r="E33" s="280" t="s">
        <v>633</v>
      </c>
      <c r="F33" s="280"/>
      <c r="G33" s="197"/>
      <c r="H33" s="197"/>
    </row>
  </sheetData>
  <protectedRanges>
    <protectedRange sqref="F33" name="Диапазон2_1_4"/>
    <protectedRange sqref="E33" name="Диапазон18_3"/>
    <protectedRange sqref="E33" name="Диапазон2_1_1_4"/>
  </protectedRanges>
  <mergeCells count="74">
    <mergeCell ref="C33:D33"/>
    <mergeCell ref="E33:F33"/>
    <mergeCell ref="A7:A10"/>
    <mergeCell ref="B7:B10"/>
    <mergeCell ref="C7:C10"/>
    <mergeCell ref="D7:D10"/>
    <mergeCell ref="E7:E10"/>
    <mergeCell ref="F7:F10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L28:L29"/>
    <mergeCell ref="M28:M29"/>
    <mergeCell ref="N28:N29"/>
    <mergeCell ref="I25:I27"/>
    <mergeCell ref="L25:L27"/>
    <mergeCell ref="M25:M27"/>
    <mergeCell ref="N25:N27"/>
    <mergeCell ref="L20:L24"/>
    <mergeCell ref="M20:M24"/>
    <mergeCell ref="A25:A27"/>
    <mergeCell ref="B25:B27"/>
    <mergeCell ref="C25:C27"/>
    <mergeCell ref="D25:D27"/>
    <mergeCell ref="E25:E27"/>
    <mergeCell ref="F25:F27"/>
    <mergeCell ref="G25:G27"/>
    <mergeCell ref="H25:H27"/>
    <mergeCell ref="G18:G19"/>
    <mergeCell ref="H18:H19"/>
    <mergeCell ref="I18:I19"/>
    <mergeCell ref="A20:A24"/>
    <mergeCell ref="B20:B24"/>
    <mergeCell ref="C20:C24"/>
    <mergeCell ref="D20:D24"/>
    <mergeCell ref="E20:E24"/>
    <mergeCell ref="F20:F24"/>
    <mergeCell ref="A15:A19"/>
    <mergeCell ref="B15:B19"/>
    <mergeCell ref="C15:C19"/>
    <mergeCell ref="D15:D19"/>
    <mergeCell ref="E15:E19"/>
    <mergeCell ref="F15:F19"/>
    <mergeCell ref="N11:N14"/>
    <mergeCell ref="A11:A14"/>
    <mergeCell ref="B11:B14"/>
    <mergeCell ref="C11:C14"/>
    <mergeCell ref="D11:D14"/>
    <mergeCell ref="E11:E14"/>
    <mergeCell ref="F11:F14"/>
    <mergeCell ref="G11:G14"/>
    <mergeCell ref="H11:H14"/>
    <mergeCell ref="I11:I14"/>
    <mergeCell ref="L11:L14"/>
    <mergeCell ref="M11:M14"/>
    <mergeCell ref="N7:N10"/>
    <mergeCell ref="M1:N1"/>
    <mergeCell ref="A2:N2"/>
    <mergeCell ref="A4:A5"/>
    <mergeCell ref="B4:F4"/>
    <mergeCell ref="G4:K4"/>
    <mergeCell ref="L4:M4"/>
    <mergeCell ref="N4:N5"/>
    <mergeCell ref="G7:G9"/>
    <mergeCell ref="H7:H9"/>
    <mergeCell ref="I7:I9"/>
    <mergeCell ref="L7:L10"/>
    <mergeCell ref="M7:M10"/>
  </mergeCells>
  <pageMargins left="0.70866141732283472" right="0.70866141732283472" top="0.74803149606299213" bottom="0.74803149606299213" header="0.31496062992125984" footer="0.31496062992125984"/>
  <pageSetup paperSize="8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33"/>
  <sheetViews>
    <sheetView topLeftCell="A16" zoomScale="70" zoomScaleNormal="70" workbookViewId="0">
      <selection activeCell="A35" sqref="A35:XFD35"/>
    </sheetView>
  </sheetViews>
  <sheetFormatPr defaultRowHeight="15.75" x14ac:dyDescent="0.25"/>
  <cols>
    <col min="1" max="2" width="22.42578125" style="1" customWidth="1"/>
    <col min="3" max="3" width="19.7109375" style="1" customWidth="1"/>
    <col min="4" max="4" width="19.140625" style="1" customWidth="1"/>
    <col min="5" max="8" width="19.28515625" style="1" customWidth="1"/>
    <col min="9" max="9" width="22.28515625" style="1" customWidth="1"/>
    <col min="10" max="10" width="26" style="1" customWidth="1"/>
    <col min="11" max="16384" width="9.140625" style="1"/>
  </cols>
  <sheetData>
    <row r="1" spans="1:9" x14ac:dyDescent="0.25">
      <c r="I1" s="7" t="s">
        <v>56</v>
      </c>
    </row>
    <row r="2" spans="1:9" ht="31.5" customHeight="1" thickBot="1" x14ac:dyDescent="0.3">
      <c r="A2" s="317" t="s">
        <v>57</v>
      </c>
      <c r="B2" s="317"/>
      <c r="C2" s="317"/>
      <c r="D2" s="317"/>
      <c r="E2" s="317"/>
      <c r="F2" s="317"/>
      <c r="G2" s="317"/>
      <c r="H2" s="317"/>
      <c r="I2" s="317"/>
    </row>
    <row r="3" spans="1:9" ht="189.75" thickBot="1" x14ac:dyDescent="0.3">
      <c r="A3" s="109" t="s">
        <v>4</v>
      </c>
      <c r="B3" s="110" t="s">
        <v>60</v>
      </c>
      <c r="C3" s="110" t="s">
        <v>2</v>
      </c>
      <c r="D3" s="110" t="s">
        <v>3</v>
      </c>
      <c r="E3" s="110" t="s">
        <v>5</v>
      </c>
      <c r="F3" s="110" t="s">
        <v>6</v>
      </c>
      <c r="G3" s="110" t="s">
        <v>7</v>
      </c>
      <c r="H3" s="110" t="s">
        <v>0</v>
      </c>
      <c r="I3" s="111" t="s">
        <v>1</v>
      </c>
    </row>
    <row r="4" spans="1:9" ht="16.5" thickBot="1" x14ac:dyDescent="0.3">
      <c r="A4" s="109">
        <v>1</v>
      </c>
      <c r="B4" s="110">
        <v>2</v>
      </c>
      <c r="C4" s="110">
        <v>3</v>
      </c>
      <c r="D4" s="110">
        <v>4</v>
      </c>
      <c r="E4" s="110">
        <v>5</v>
      </c>
      <c r="F4" s="110">
        <v>6</v>
      </c>
      <c r="G4" s="110">
        <v>7</v>
      </c>
      <c r="H4" s="110">
        <v>8</v>
      </c>
      <c r="I4" s="111">
        <v>9</v>
      </c>
    </row>
    <row r="5" spans="1:9" ht="47.25" x14ac:dyDescent="0.25">
      <c r="A5" s="312" t="s">
        <v>364</v>
      </c>
      <c r="B5" s="118" t="s">
        <v>63</v>
      </c>
      <c r="C5" s="118"/>
      <c r="D5" s="314" t="s">
        <v>611</v>
      </c>
      <c r="E5" s="118"/>
      <c r="F5" s="118"/>
      <c r="G5" s="118"/>
      <c r="H5" s="118"/>
      <c r="I5" s="119"/>
    </row>
    <row r="6" spans="1:9" ht="47.25" x14ac:dyDescent="0.25">
      <c r="A6" s="313"/>
      <c r="B6" s="115" t="s">
        <v>61</v>
      </c>
      <c r="C6" s="115"/>
      <c r="D6" s="315"/>
      <c r="E6" s="115"/>
      <c r="F6" s="115"/>
      <c r="G6" s="115"/>
      <c r="H6" s="115"/>
      <c r="I6" s="122"/>
    </row>
    <row r="7" spans="1:9" ht="63" x14ac:dyDescent="0.25">
      <c r="A7" s="313"/>
      <c r="B7" s="115" t="s">
        <v>62</v>
      </c>
      <c r="C7" s="115">
        <v>31603477248</v>
      </c>
      <c r="D7" s="315"/>
      <c r="E7" s="115" t="s">
        <v>499</v>
      </c>
      <c r="F7" s="115" t="s">
        <v>365</v>
      </c>
      <c r="G7" s="115" t="s">
        <v>366</v>
      </c>
      <c r="H7" s="115" t="s">
        <v>367</v>
      </c>
      <c r="I7" s="122"/>
    </row>
    <row r="8" spans="1:9" ht="32.25" thickBot="1" x14ac:dyDescent="0.3">
      <c r="A8" s="289"/>
      <c r="B8" s="123" t="s">
        <v>64</v>
      </c>
      <c r="C8" s="123"/>
      <c r="D8" s="316"/>
      <c r="E8" s="123"/>
      <c r="F8" s="123"/>
      <c r="G8" s="123"/>
      <c r="H8" s="123"/>
      <c r="I8" s="112"/>
    </row>
    <row r="9" spans="1:9" ht="47.25" x14ac:dyDescent="0.25">
      <c r="A9" s="312" t="s">
        <v>435</v>
      </c>
      <c r="B9" s="118" t="s">
        <v>63</v>
      </c>
      <c r="C9" s="303">
        <v>31604013609</v>
      </c>
      <c r="D9" s="314" t="s">
        <v>612</v>
      </c>
      <c r="E9" s="303" t="s">
        <v>443</v>
      </c>
      <c r="F9" s="303" t="s">
        <v>444</v>
      </c>
      <c r="G9" s="303" t="s">
        <v>445</v>
      </c>
      <c r="H9" s="303" t="s">
        <v>367</v>
      </c>
      <c r="I9" s="119"/>
    </row>
    <row r="10" spans="1:9" ht="47.25" x14ac:dyDescent="0.25">
      <c r="A10" s="313"/>
      <c r="B10" s="115" t="s">
        <v>61</v>
      </c>
      <c r="C10" s="304"/>
      <c r="D10" s="315"/>
      <c r="E10" s="304"/>
      <c r="F10" s="304"/>
      <c r="G10" s="304"/>
      <c r="H10" s="304"/>
      <c r="I10" s="122"/>
    </row>
    <row r="11" spans="1:9" ht="63" x14ac:dyDescent="0.25">
      <c r="A11" s="313"/>
      <c r="B11" s="115" t="s">
        <v>62</v>
      </c>
      <c r="C11" s="305"/>
      <c r="D11" s="315"/>
      <c r="E11" s="305"/>
      <c r="F11" s="305"/>
      <c r="G11" s="305"/>
      <c r="H11" s="305"/>
      <c r="I11" s="122"/>
    </row>
    <row r="12" spans="1:9" ht="32.25" thickBot="1" x14ac:dyDescent="0.3">
      <c r="A12" s="289"/>
      <c r="B12" s="123" t="s">
        <v>64</v>
      </c>
      <c r="C12" s="123"/>
      <c r="D12" s="316"/>
      <c r="E12" s="123"/>
      <c r="F12" s="123"/>
      <c r="G12" s="123"/>
      <c r="H12" s="123"/>
      <c r="I12" s="112"/>
    </row>
    <row r="13" spans="1:9" ht="47.25" x14ac:dyDescent="0.25">
      <c r="A13" s="312" t="s">
        <v>306</v>
      </c>
      <c r="B13" s="118" t="s">
        <v>63</v>
      </c>
      <c r="C13" s="118"/>
      <c r="D13" s="314" t="s">
        <v>613</v>
      </c>
      <c r="E13" s="118"/>
      <c r="F13" s="118"/>
      <c r="G13" s="118"/>
      <c r="H13" s="118"/>
      <c r="I13" s="119"/>
    </row>
    <row r="14" spans="1:9" ht="47.25" x14ac:dyDescent="0.25">
      <c r="A14" s="313"/>
      <c r="B14" s="115" t="s">
        <v>61</v>
      </c>
      <c r="C14" s="115"/>
      <c r="D14" s="315"/>
      <c r="E14" s="115"/>
      <c r="F14" s="115"/>
      <c r="G14" s="115"/>
      <c r="H14" s="115"/>
      <c r="I14" s="122"/>
    </row>
    <row r="15" spans="1:9" ht="63" x14ac:dyDescent="0.25">
      <c r="A15" s="313"/>
      <c r="B15" s="115" t="s">
        <v>62</v>
      </c>
      <c r="C15" s="115">
        <v>31604289042</v>
      </c>
      <c r="D15" s="315"/>
      <c r="E15" s="115" t="s">
        <v>499</v>
      </c>
      <c r="F15" s="115" t="s">
        <v>500</v>
      </c>
      <c r="G15" s="115" t="s">
        <v>501</v>
      </c>
      <c r="H15" s="115" t="s">
        <v>367</v>
      </c>
      <c r="I15" s="122"/>
    </row>
    <row r="16" spans="1:9" ht="32.25" thickBot="1" x14ac:dyDescent="0.3">
      <c r="A16" s="289"/>
      <c r="B16" s="123" t="s">
        <v>64</v>
      </c>
      <c r="C16" s="123"/>
      <c r="D16" s="316"/>
      <c r="E16" s="123"/>
      <c r="F16" s="123"/>
      <c r="G16" s="123"/>
      <c r="H16" s="123"/>
      <c r="I16" s="112"/>
    </row>
    <row r="17" spans="1:9" ht="47.25" x14ac:dyDescent="0.25">
      <c r="A17" s="312" t="s">
        <v>497</v>
      </c>
      <c r="B17" s="118" t="s">
        <v>63</v>
      </c>
      <c r="C17" s="118"/>
      <c r="D17" s="314" t="s">
        <v>614</v>
      </c>
      <c r="E17" s="118"/>
      <c r="F17" s="118"/>
      <c r="G17" s="118"/>
      <c r="H17" s="118"/>
      <c r="I17" s="119"/>
    </row>
    <row r="18" spans="1:9" ht="47.25" x14ac:dyDescent="0.25">
      <c r="A18" s="313"/>
      <c r="B18" s="115" t="s">
        <v>61</v>
      </c>
      <c r="C18" s="115"/>
      <c r="D18" s="315"/>
      <c r="E18" s="115"/>
      <c r="F18" s="115"/>
      <c r="G18" s="115"/>
      <c r="H18" s="115"/>
      <c r="I18" s="122"/>
    </row>
    <row r="19" spans="1:9" ht="63" x14ac:dyDescent="0.25">
      <c r="A19" s="313"/>
      <c r="B19" s="115" t="s">
        <v>62</v>
      </c>
      <c r="C19" s="115">
        <v>31604023164</v>
      </c>
      <c r="D19" s="315"/>
      <c r="E19" s="115" t="s">
        <v>499</v>
      </c>
      <c r="F19" s="115" t="s">
        <v>444</v>
      </c>
      <c r="G19" s="115" t="s">
        <v>502</v>
      </c>
      <c r="H19" s="115" t="s">
        <v>367</v>
      </c>
      <c r="I19" s="122"/>
    </row>
    <row r="20" spans="1:9" ht="32.25" thickBot="1" x14ac:dyDescent="0.3">
      <c r="A20" s="313"/>
      <c r="B20" s="127" t="s">
        <v>64</v>
      </c>
      <c r="C20" s="127"/>
      <c r="D20" s="316"/>
      <c r="E20" s="127"/>
      <c r="F20" s="127"/>
      <c r="G20" s="127"/>
      <c r="H20" s="127"/>
      <c r="I20" s="131"/>
    </row>
    <row r="21" spans="1:9" ht="47.25" x14ac:dyDescent="0.25">
      <c r="A21" s="312" t="s">
        <v>601</v>
      </c>
      <c r="B21" s="128" t="s">
        <v>63</v>
      </c>
      <c r="C21" s="128"/>
      <c r="D21" s="314" t="s">
        <v>615</v>
      </c>
      <c r="E21" s="128"/>
      <c r="F21" s="128"/>
      <c r="G21" s="128"/>
      <c r="H21" s="128"/>
      <c r="I21" s="129"/>
    </row>
    <row r="22" spans="1:9" ht="47.25" x14ac:dyDescent="0.25">
      <c r="A22" s="313"/>
      <c r="B22" s="126" t="s">
        <v>61</v>
      </c>
      <c r="C22" s="126"/>
      <c r="D22" s="315"/>
      <c r="E22" s="126"/>
      <c r="F22" s="126"/>
      <c r="G22" s="126"/>
      <c r="H22" s="126"/>
      <c r="I22" s="130"/>
    </row>
    <row r="23" spans="1:9" ht="63" x14ac:dyDescent="0.25">
      <c r="A23" s="313"/>
      <c r="B23" s="126" t="s">
        <v>62</v>
      </c>
      <c r="C23" s="126">
        <v>31604349406</v>
      </c>
      <c r="D23" s="315"/>
      <c r="E23" s="126" t="s">
        <v>499</v>
      </c>
      <c r="F23" s="126" t="s">
        <v>500</v>
      </c>
      <c r="G23" s="126" t="s">
        <v>602</v>
      </c>
      <c r="H23" s="126" t="s">
        <v>367</v>
      </c>
      <c r="I23" s="130"/>
    </row>
    <row r="24" spans="1:9" ht="32.25" thickBot="1" x14ac:dyDescent="0.3">
      <c r="A24" s="313"/>
      <c r="B24" s="151" t="s">
        <v>64</v>
      </c>
      <c r="C24" s="151"/>
      <c r="D24" s="315"/>
      <c r="E24" s="151"/>
      <c r="F24" s="151"/>
      <c r="G24" s="151"/>
      <c r="H24" s="151"/>
      <c r="I24" s="154"/>
    </row>
    <row r="25" spans="1:9" ht="47.25" customHeight="1" x14ac:dyDescent="0.25">
      <c r="A25" s="312" t="s">
        <v>619</v>
      </c>
      <c r="B25" s="153" t="s">
        <v>63</v>
      </c>
      <c r="C25" s="153"/>
      <c r="D25" s="318" t="s">
        <v>622</v>
      </c>
      <c r="E25" s="153"/>
      <c r="F25" s="153"/>
      <c r="G25" s="153"/>
      <c r="H25" s="153"/>
      <c r="I25" s="152"/>
    </row>
    <row r="26" spans="1:9" ht="48" customHeight="1" x14ac:dyDescent="0.25">
      <c r="A26" s="313"/>
      <c r="B26" s="148" t="s">
        <v>61</v>
      </c>
      <c r="C26" s="148"/>
      <c r="D26" s="304"/>
      <c r="E26" s="148"/>
      <c r="F26" s="148"/>
      <c r="G26" s="148"/>
      <c r="H26" s="148"/>
      <c r="I26" s="150"/>
    </row>
    <row r="27" spans="1:9" ht="63.75" customHeight="1" x14ac:dyDescent="0.25">
      <c r="A27" s="313"/>
      <c r="B27" s="148" t="s">
        <v>62</v>
      </c>
      <c r="C27" s="148">
        <v>31705256271</v>
      </c>
      <c r="D27" s="304"/>
      <c r="E27" s="148" t="s">
        <v>499</v>
      </c>
      <c r="F27" s="148" t="s">
        <v>623</v>
      </c>
      <c r="G27" s="148" t="s">
        <v>624</v>
      </c>
      <c r="H27" s="148" t="s">
        <v>367</v>
      </c>
      <c r="I27" s="150"/>
    </row>
    <row r="28" spans="1:9" ht="32.25" customHeight="1" thickBot="1" x14ac:dyDescent="0.3">
      <c r="A28" s="289"/>
      <c r="B28" s="149" t="s">
        <v>64</v>
      </c>
      <c r="C28" s="149"/>
      <c r="D28" s="287"/>
      <c r="E28" s="149"/>
      <c r="F28" s="149"/>
      <c r="G28" s="149"/>
      <c r="H28" s="149"/>
      <c r="I28" s="155"/>
    </row>
    <row r="29" spans="1:9" x14ac:dyDescent="0.25">
      <c r="A29" s="108"/>
      <c r="B29" s="108"/>
      <c r="C29" s="108"/>
      <c r="D29" s="108"/>
      <c r="E29" s="108"/>
      <c r="F29" s="108"/>
      <c r="G29" s="108"/>
      <c r="H29" s="108"/>
      <c r="I29" s="108"/>
    </row>
    <row r="30" spans="1:9" x14ac:dyDescent="0.25">
      <c r="A30" s="108"/>
      <c r="B30" s="108"/>
      <c r="C30" s="108"/>
      <c r="D30" s="108"/>
      <c r="E30" s="108"/>
      <c r="F30" s="108"/>
      <c r="G30" s="108"/>
      <c r="H30" s="108"/>
      <c r="I30" s="108"/>
    </row>
    <row r="31" spans="1:9" x14ac:dyDescent="0.25">
      <c r="A31" s="108"/>
      <c r="B31" s="108"/>
      <c r="C31" s="108"/>
      <c r="D31" s="108"/>
      <c r="E31" s="108"/>
      <c r="F31" s="108"/>
      <c r="G31" s="108"/>
      <c r="H31" s="108"/>
      <c r="I31" s="108"/>
    </row>
    <row r="32" spans="1:9" x14ac:dyDescent="0.25">
      <c r="A32" s="108"/>
      <c r="B32" s="279" t="s">
        <v>167</v>
      </c>
      <c r="C32" s="279"/>
      <c r="D32" s="280" t="s">
        <v>633</v>
      </c>
      <c r="E32" s="280"/>
      <c r="F32" s="108"/>
      <c r="G32" s="108"/>
      <c r="H32" s="108"/>
      <c r="I32" s="108"/>
    </row>
    <row r="33" spans="1:9" x14ac:dyDescent="0.25">
      <c r="A33" s="108"/>
      <c r="B33" s="108"/>
      <c r="C33" s="108"/>
      <c r="D33" s="108"/>
      <c r="E33" s="108"/>
      <c r="F33" s="108"/>
      <c r="G33" s="108"/>
      <c r="H33" s="108"/>
      <c r="I33" s="108"/>
    </row>
  </sheetData>
  <protectedRanges>
    <protectedRange sqref="E32" name="Диапазон2_1_4"/>
    <protectedRange sqref="D32" name="Диапазон18_3"/>
    <protectedRange sqref="D32" name="Диапазон2_1_1_4"/>
  </protectedRanges>
  <mergeCells count="20">
    <mergeCell ref="B32:C32"/>
    <mergeCell ref="D32:E32"/>
    <mergeCell ref="A2:I2"/>
    <mergeCell ref="A5:A8"/>
    <mergeCell ref="A9:A12"/>
    <mergeCell ref="C9:C11"/>
    <mergeCell ref="E9:E11"/>
    <mergeCell ref="F9:F11"/>
    <mergeCell ref="G9:G11"/>
    <mergeCell ref="H9:H11"/>
    <mergeCell ref="A25:A28"/>
    <mergeCell ref="A13:A16"/>
    <mergeCell ref="A17:A20"/>
    <mergeCell ref="A21:A24"/>
    <mergeCell ref="D5:D8"/>
    <mergeCell ref="D9:D12"/>
    <mergeCell ref="D13:D16"/>
    <mergeCell ref="D25:D28"/>
    <mergeCell ref="D17:D20"/>
    <mergeCell ref="D21:D24"/>
  </mergeCells>
  <hyperlinks>
    <hyperlink ref="D5" r:id="rId1"/>
    <hyperlink ref="D9" r:id="rId2"/>
    <hyperlink ref="D13" r:id="rId3"/>
    <hyperlink ref="D17" r:id="rId4"/>
    <hyperlink ref="D21" r:id="rId5"/>
    <hyperlink ref="D25" r:id="rId6"/>
  </hyperlinks>
  <pageMargins left="0.70866141732283472" right="0.70866141732283472" top="0.74803149606299213" bottom="0.74803149606299213" header="0.31496062992125984" footer="0.31496062992125984"/>
  <pageSetup paperSize="9" scale="71" orientation="landscape"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41"/>
  <sheetViews>
    <sheetView topLeftCell="A34" zoomScale="70" zoomScaleNormal="70" workbookViewId="0">
      <selection activeCell="A42" sqref="A42:XFD42"/>
    </sheetView>
  </sheetViews>
  <sheetFormatPr defaultRowHeight="15" x14ac:dyDescent="0.25"/>
  <cols>
    <col min="1" max="1" width="9.140625" style="4"/>
    <col min="2" max="2" width="37.42578125" style="4" customWidth="1"/>
    <col min="3" max="3" width="49.28515625" style="4" customWidth="1"/>
    <col min="4" max="4" width="64.5703125" style="4" customWidth="1"/>
    <col min="5" max="5" width="15.85546875" style="4" customWidth="1"/>
    <col min="6" max="9" width="12.28515625" style="4" customWidth="1"/>
    <col min="10" max="10" width="15.85546875" style="4" customWidth="1"/>
    <col min="11" max="14" width="12.28515625" style="4" customWidth="1"/>
    <col min="15" max="15" width="17.42578125" style="4" customWidth="1"/>
    <col min="16" max="16" width="16.7109375" style="4" customWidth="1"/>
    <col min="17" max="17" width="19.5703125" style="4" customWidth="1"/>
    <col min="18" max="18" width="20.28515625" style="4" customWidth="1"/>
    <col min="19" max="19" width="11.7109375" style="4" customWidth="1"/>
    <col min="20" max="21" width="16.140625" style="4" customWidth="1"/>
    <col min="22" max="16384" width="9.140625" style="4"/>
  </cols>
  <sheetData>
    <row r="1" spans="1:21" x14ac:dyDescent="0.25">
      <c r="R1" s="8" t="s">
        <v>58</v>
      </c>
    </row>
    <row r="2" spans="1:21" ht="15.75" x14ac:dyDescent="0.25">
      <c r="A2" s="319" t="s">
        <v>36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</row>
    <row r="3" spans="1:21" x14ac:dyDescent="0.25">
      <c r="A3"/>
      <c r="B3"/>
      <c r="C3"/>
      <c r="D3"/>
    </row>
    <row r="5" spans="1:21" ht="15" customHeight="1" x14ac:dyDescent="0.25">
      <c r="A5" s="322" t="s">
        <v>8</v>
      </c>
      <c r="B5" s="323" t="s">
        <v>146</v>
      </c>
      <c r="C5" s="324" t="s">
        <v>279</v>
      </c>
      <c r="D5" s="323" t="s">
        <v>162</v>
      </c>
      <c r="E5" s="323" t="s">
        <v>330</v>
      </c>
      <c r="F5" s="323"/>
      <c r="G5" s="323"/>
      <c r="H5" s="323"/>
      <c r="I5" s="323"/>
      <c r="J5" s="323" t="s">
        <v>331</v>
      </c>
      <c r="K5" s="323"/>
      <c r="L5" s="323"/>
      <c r="M5" s="323"/>
      <c r="N5" s="323"/>
      <c r="O5" s="320" t="s">
        <v>163</v>
      </c>
      <c r="P5" s="320" t="s">
        <v>164</v>
      </c>
      <c r="Q5" s="320" t="s">
        <v>165</v>
      </c>
      <c r="R5" s="320" t="s">
        <v>166</v>
      </c>
    </row>
    <row r="6" spans="1:21" ht="67.5" customHeight="1" x14ac:dyDescent="0.25">
      <c r="A6" s="322"/>
      <c r="B6" s="323"/>
      <c r="C6" s="325"/>
      <c r="D6" s="323"/>
      <c r="E6" s="66">
        <v>2015</v>
      </c>
      <c r="F6" s="67">
        <v>2016</v>
      </c>
      <c r="G6" s="67">
        <v>2017</v>
      </c>
      <c r="H6" s="67">
        <v>2018</v>
      </c>
      <c r="I6" s="67">
        <v>2019</v>
      </c>
      <c r="J6" s="66">
        <v>2015</v>
      </c>
      <c r="K6" s="67">
        <v>2016</v>
      </c>
      <c r="L6" s="67">
        <v>2017</v>
      </c>
      <c r="M6" s="67">
        <v>2018</v>
      </c>
      <c r="N6" s="67">
        <v>2019</v>
      </c>
      <c r="O6" s="321"/>
      <c r="P6" s="321"/>
      <c r="Q6" s="321"/>
      <c r="R6" s="321"/>
    </row>
    <row r="7" spans="1:21" ht="29.25" customHeight="1" x14ac:dyDescent="0.25">
      <c r="A7" s="345" t="s">
        <v>280</v>
      </c>
      <c r="B7" s="346"/>
      <c r="C7" s="346"/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7"/>
    </row>
    <row r="8" spans="1:21" ht="25.5" x14ac:dyDescent="0.25">
      <c r="A8" s="329" t="s">
        <v>79</v>
      </c>
      <c r="B8" s="324" t="s">
        <v>278</v>
      </c>
      <c r="C8" s="331" t="s">
        <v>281</v>
      </c>
      <c r="D8" s="68" t="s">
        <v>446</v>
      </c>
      <c r="E8" s="338" t="s">
        <v>329</v>
      </c>
      <c r="F8" s="339"/>
      <c r="G8" s="342"/>
      <c r="H8" s="342"/>
      <c r="I8" s="342"/>
      <c r="J8" s="363"/>
      <c r="K8" s="336" t="s">
        <v>329</v>
      </c>
      <c r="L8" s="326"/>
      <c r="M8" s="326"/>
      <c r="N8" s="326"/>
      <c r="O8" s="348" t="s">
        <v>151</v>
      </c>
      <c r="P8" s="351" t="s">
        <v>448</v>
      </c>
      <c r="Q8" s="357" t="s">
        <v>158</v>
      </c>
      <c r="R8" s="359" t="s">
        <v>448</v>
      </c>
    </row>
    <row r="9" spans="1:21" ht="30" customHeight="1" x14ac:dyDescent="0.25">
      <c r="A9" s="330"/>
      <c r="B9" s="325"/>
      <c r="C9" s="332"/>
      <c r="D9" s="69" t="s">
        <v>447</v>
      </c>
      <c r="E9" s="340"/>
      <c r="F9" s="341"/>
      <c r="G9" s="343"/>
      <c r="H9" s="343"/>
      <c r="I9" s="343"/>
      <c r="J9" s="363"/>
      <c r="K9" s="337"/>
      <c r="L9" s="328"/>
      <c r="M9" s="328"/>
      <c r="N9" s="328"/>
      <c r="O9" s="350"/>
      <c r="P9" s="353"/>
      <c r="Q9" s="358"/>
      <c r="R9" s="360"/>
    </row>
    <row r="10" spans="1:21" ht="94.5" customHeight="1" x14ac:dyDescent="0.25">
      <c r="A10" s="329" t="s">
        <v>81</v>
      </c>
      <c r="B10" s="324" t="s">
        <v>282</v>
      </c>
      <c r="C10" s="331" t="s">
        <v>281</v>
      </c>
      <c r="D10" s="68" t="s">
        <v>283</v>
      </c>
      <c r="E10" s="342"/>
      <c r="F10" s="342"/>
      <c r="G10" s="342"/>
      <c r="H10" s="342" t="s">
        <v>329</v>
      </c>
      <c r="I10" s="342"/>
      <c r="J10" s="326"/>
      <c r="K10" s="326"/>
      <c r="L10" s="326"/>
      <c r="M10" s="326"/>
      <c r="N10" s="326"/>
      <c r="O10" s="348" t="s">
        <v>149</v>
      </c>
      <c r="P10" s="351" t="s">
        <v>150</v>
      </c>
      <c r="Q10" s="357"/>
      <c r="R10" s="359"/>
    </row>
    <row r="11" spans="1:21" ht="50.25" customHeight="1" x14ac:dyDescent="0.25">
      <c r="A11" s="335"/>
      <c r="B11" s="333"/>
      <c r="C11" s="334"/>
      <c r="D11" s="68" t="s">
        <v>284</v>
      </c>
      <c r="E11" s="344"/>
      <c r="F11" s="344"/>
      <c r="G11" s="344"/>
      <c r="H11" s="344"/>
      <c r="I11" s="344"/>
      <c r="J11" s="327"/>
      <c r="K11" s="327"/>
      <c r="L11" s="327"/>
      <c r="M11" s="327"/>
      <c r="N11" s="327"/>
      <c r="O11" s="349"/>
      <c r="P11" s="352"/>
      <c r="Q11" s="361"/>
      <c r="R11" s="362"/>
    </row>
    <row r="12" spans="1:21" ht="49.5" customHeight="1" x14ac:dyDescent="0.25">
      <c r="A12" s="335"/>
      <c r="B12" s="333"/>
      <c r="C12" s="334"/>
      <c r="D12" s="68" t="s">
        <v>285</v>
      </c>
      <c r="E12" s="344"/>
      <c r="F12" s="344"/>
      <c r="G12" s="344"/>
      <c r="H12" s="344"/>
      <c r="I12" s="344"/>
      <c r="J12" s="327"/>
      <c r="K12" s="327"/>
      <c r="L12" s="327"/>
      <c r="M12" s="327"/>
      <c r="N12" s="327"/>
      <c r="O12" s="349"/>
      <c r="P12" s="352"/>
      <c r="Q12" s="361"/>
      <c r="R12" s="362"/>
    </row>
    <row r="13" spans="1:21" ht="19.5" customHeight="1" x14ac:dyDescent="0.25">
      <c r="A13" s="335"/>
      <c r="B13" s="333"/>
      <c r="C13" s="334"/>
      <c r="D13" s="68" t="s">
        <v>286</v>
      </c>
      <c r="E13" s="344"/>
      <c r="F13" s="344"/>
      <c r="G13" s="344"/>
      <c r="H13" s="344"/>
      <c r="I13" s="344"/>
      <c r="J13" s="327"/>
      <c r="K13" s="327"/>
      <c r="L13" s="327"/>
      <c r="M13" s="327"/>
      <c r="N13" s="327"/>
      <c r="O13" s="349"/>
      <c r="P13" s="352"/>
      <c r="Q13" s="361"/>
      <c r="R13" s="362"/>
    </row>
    <row r="14" spans="1:21" ht="24" customHeight="1" x14ac:dyDescent="0.25">
      <c r="A14" s="330"/>
      <c r="B14" s="325"/>
      <c r="C14" s="332"/>
      <c r="D14" s="68" t="s">
        <v>287</v>
      </c>
      <c r="E14" s="343"/>
      <c r="F14" s="343"/>
      <c r="G14" s="343"/>
      <c r="H14" s="343"/>
      <c r="I14" s="343"/>
      <c r="J14" s="328"/>
      <c r="K14" s="328"/>
      <c r="L14" s="328"/>
      <c r="M14" s="328"/>
      <c r="N14" s="328"/>
      <c r="O14" s="350"/>
      <c r="P14" s="353"/>
      <c r="Q14" s="358"/>
      <c r="R14" s="360"/>
    </row>
    <row r="15" spans="1:21" ht="51.75" customHeight="1" x14ac:dyDescent="0.25">
      <c r="A15" s="329" t="s">
        <v>82</v>
      </c>
      <c r="B15" s="324" t="s">
        <v>288</v>
      </c>
      <c r="C15" s="331" t="s">
        <v>281</v>
      </c>
      <c r="D15" s="174" t="s">
        <v>285</v>
      </c>
      <c r="E15" s="342"/>
      <c r="F15" s="342"/>
      <c r="G15" s="342" t="s">
        <v>329</v>
      </c>
      <c r="H15" s="342"/>
      <c r="I15" s="342"/>
      <c r="J15" s="326"/>
      <c r="K15" s="326"/>
      <c r="L15" s="326"/>
      <c r="M15" s="326"/>
      <c r="N15" s="326"/>
      <c r="O15" s="348" t="s">
        <v>155</v>
      </c>
      <c r="P15" s="351" t="s">
        <v>154</v>
      </c>
      <c r="Q15" s="357" t="s">
        <v>676</v>
      </c>
      <c r="R15" s="359" t="s">
        <v>676</v>
      </c>
    </row>
    <row r="16" spans="1:21" ht="21" customHeight="1" x14ac:dyDescent="0.25">
      <c r="A16" s="335"/>
      <c r="B16" s="333"/>
      <c r="C16" s="334"/>
      <c r="D16" s="175" t="s">
        <v>289</v>
      </c>
      <c r="E16" s="344"/>
      <c r="F16" s="344"/>
      <c r="G16" s="344"/>
      <c r="H16" s="344"/>
      <c r="I16" s="344"/>
      <c r="J16" s="327"/>
      <c r="K16" s="327"/>
      <c r="L16" s="327"/>
      <c r="M16" s="327"/>
      <c r="N16" s="327"/>
      <c r="O16" s="349"/>
      <c r="P16" s="352"/>
      <c r="Q16" s="361"/>
      <c r="R16" s="362"/>
    </row>
    <row r="17" spans="1:18" ht="31.5" customHeight="1" x14ac:dyDescent="0.25">
      <c r="A17" s="335"/>
      <c r="B17" s="333"/>
      <c r="C17" s="334"/>
      <c r="D17" s="175" t="s">
        <v>290</v>
      </c>
      <c r="E17" s="344"/>
      <c r="F17" s="344"/>
      <c r="G17" s="344"/>
      <c r="H17" s="344"/>
      <c r="I17" s="344"/>
      <c r="J17" s="327"/>
      <c r="K17" s="327"/>
      <c r="L17" s="327"/>
      <c r="M17" s="327"/>
      <c r="N17" s="327"/>
      <c r="O17" s="349"/>
      <c r="P17" s="352"/>
      <c r="Q17" s="361"/>
      <c r="R17" s="362"/>
    </row>
    <row r="18" spans="1:18" ht="21" customHeight="1" x14ac:dyDescent="0.25">
      <c r="A18" s="330"/>
      <c r="B18" s="325"/>
      <c r="C18" s="332"/>
      <c r="D18" s="175" t="s">
        <v>291</v>
      </c>
      <c r="E18" s="343"/>
      <c r="F18" s="343"/>
      <c r="G18" s="343"/>
      <c r="H18" s="343"/>
      <c r="I18" s="343"/>
      <c r="J18" s="328"/>
      <c r="K18" s="328"/>
      <c r="L18" s="328"/>
      <c r="M18" s="328"/>
      <c r="N18" s="328"/>
      <c r="O18" s="350"/>
      <c r="P18" s="353"/>
      <c r="Q18" s="358"/>
      <c r="R18" s="360"/>
    </row>
    <row r="19" spans="1:18" ht="89.25" x14ac:dyDescent="0.25">
      <c r="A19" s="67" t="s">
        <v>83</v>
      </c>
      <c r="B19" s="66" t="s">
        <v>292</v>
      </c>
      <c r="C19" s="70" t="s">
        <v>293</v>
      </c>
      <c r="D19" s="68" t="s">
        <v>294</v>
      </c>
      <c r="E19" s="77"/>
      <c r="F19" s="77"/>
      <c r="G19" s="77" t="s">
        <v>329</v>
      </c>
      <c r="H19" s="77" t="s">
        <v>329</v>
      </c>
      <c r="I19" s="77"/>
      <c r="J19" s="79"/>
      <c r="K19" s="79"/>
      <c r="L19" s="79"/>
      <c r="M19" s="79"/>
      <c r="N19" s="79"/>
      <c r="O19" s="48" t="s">
        <v>155</v>
      </c>
      <c r="P19" s="48" t="s">
        <v>150</v>
      </c>
      <c r="Q19" s="47"/>
      <c r="R19" s="47"/>
    </row>
    <row r="20" spans="1:18" ht="51" x14ac:dyDescent="0.25">
      <c r="A20" s="67" t="s">
        <v>84</v>
      </c>
      <c r="B20" s="66" t="s">
        <v>296</v>
      </c>
      <c r="C20" s="70" t="s">
        <v>295</v>
      </c>
      <c r="D20" s="68" t="s">
        <v>297</v>
      </c>
      <c r="E20" s="77"/>
      <c r="F20" s="77"/>
      <c r="G20" s="77"/>
      <c r="H20" s="77" t="s">
        <v>329</v>
      </c>
      <c r="I20" s="77"/>
      <c r="J20" s="79"/>
      <c r="K20" s="79"/>
      <c r="L20" s="79"/>
      <c r="M20" s="79"/>
      <c r="N20" s="79"/>
      <c r="O20" s="48" t="s">
        <v>149</v>
      </c>
      <c r="P20" s="48" t="s">
        <v>150</v>
      </c>
      <c r="Q20" s="47"/>
      <c r="R20" s="47"/>
    </row>
    <row r="21" spans="1:18" ht="89.25" x14ac:dyDescent="0.25">
      <c r="A21" s="67" t="s">
        <v>85</v>
      </c>
      <c r="B21" s="66" t="s">
        <v>298</v>
      </c>
      <c r="C21" s="71" t="s">
        <v>299</v>
      </c>
      <c r="D21" s="68" t="s">
        <v>300</v>
      </c>
      <c r="E21" s="77"/>
      <c r="F21" s="77"/>
      <c r="G21" s="77"/>
      <c r="H21" s="77"/>
      <c r="I21" s="77" t="s">
        <v>329</v>
      </c>
      <c r="J21" s="79"/>
      <c r="K21" s="79"/>
      <c r="L21" s="79"/>
      <c r="M21" s="79"/>
      <c r="N21" s="79"/>
      <c r="O21" s="48" t="s">
        <v>147</v>
      </c>
      <c r="P21" s="48" t="s">
        <v>148</v>
      </c>
      <c r="Q21" s="47"/>
      <c r="R21" s="47"/>
    </row>
    <row r="22" spans="1:18" ht="63.75" x14ac:dyDescent="0.25">
      <c r="A22" s="67" t="s">
        <v>86</v>
      </c>
      <c r="B22" s="66" t="s">
        <v>301</v>
      </c>
      <c r="C22" s="72" t="s">
        <v>302</v>
      </c>
      <c r="D22" s="68" t="s">
        <v>303</v>
      </c>
      <c r="E22" s="77" t="s">
        <v>329</v>
      </c>
      <c r="F22" s="77"/>
      <c r="G22" s="77"/>
      <c r="H22" s="77"/>
      <c r="I22" s="77"/>
      <c r="J22" s="79"/>
      <c r="K22" s="79" t="s">
        <v>329</v>
      </c>
      <c r="L22" s="132" t="s">
        <v>329</v>
      </c>
      <c r="M22" s="79"/>
      <c r="N22" s="79"/>
      <c r="O22" s="48" t="s">
        <v>151</v>
      </c>
      <c r="P22" s="48" t="s">
        <v>152</v>
      </c>
      <c r="Q22" s="47" t="s">
        <v>158</v>
      </c>
      <c r="R22" s="47" t="s">
        <v>155</v>
      </c>
    </row>
    <row r="23" spans="1:18" ht="89.25" x14ac:dyDescent="0.25">
      <c r="A23" s="67" t="s">
        <v>87</v>
      </c>
      <c r="B23" s="66" t="s">
        <v>304</v>
      </c>
      <c r="C23" s="71" t="s">
        <v>299</v>
      </c>
      <c r="D23" s="68" t="s">
        <v>305</v>
      </c>
      <c r="E23" s="77"/>
      <c r="F23" s="77"/>
      <c r="G23" s="77"/>
      <c r="H23" s="77"/>
      <c r="I23" s="77" t="s">
        <v>329</v>
      </c>
      <c r="J23" s="79"/>
      <c r="K23" s="79"/>
      <c r="L23" s="79"/>
      <c r="M23" s="79"/>
      <c r="N23" s="79"/>
      <c r="O23" s="48" t="s">
        <v>147</v>
      </c>
      <c r="P23" s="48" t="s">
        <v>148</v>
      </c>
      <c r="Q23" s="47"/>
      <c r="R23" s="47"/>
    </row>
    <row r="24" spans="1:18" ht="89.25" x14ac:dyDescent="0.25">
      <c r="A24" s="156" t="s">
        <v>88</v>
      </c>
      <c r="B24" s="157" t="s">
        <v>306</v>
      </c>
      <c r="C24" s="71" t="s">
        <v>299</v>
      </c>
      <c r="D24" s="68" t="s">
        <v>307</v>
      </c>
      <c r="E24" s="77" t="s">
        <v>329</v>
      </c>
      <c r="F24" s="77" t="s">
        <v>329</v>
      </c>
      <c r="G24" s="77" t="s">
        <v>329</v>
      </c>
      <c r="H24" s="77"/>
      <c r="I24" s="77"/>
      <c r="J24" s="158"/>
      <c r="K24" s="158" t="s">
        <v>329</v>
      </c>
      <c r="L24" s="158" t="s">
        <v>329</v>
      </c>
      <c r="M24" s="158"/>
      <c r="N24" s="158"/>
      <c r="O24" s="48" t="s">
        <v>151</v>
      </c>
      <c r="P24" s="48" t="s">
        <v>610</v>
      </c>
      <c r="Q24" s="47" t="s">
        <v>448</v>
      </c>
      <c r="R24" s="47" t="s">
        <v>155</v>
      </c>
    </row>
    <row r="25" spans="1:18" ht="89.25" x14ac:dyDescent="0.25">
      <c r="A25" s="156" t="s">
        <v>89</v>
      </c>
      <c r="B25" s="157" t="s">
        <v>621</v>
      </c>
      <c r="C25" s="71" t="s">
        <v>299</v>
      </c>
      <c r="D25" s="68" t="s">
        <v>625</v>
      </c>
      <c r="E25" s="77"/>
      <c r="F25" s="77"/>
      <c r="G25" s="77" t="s">
        <v>329</v>
      </c>
      <c r="H25" s="77" t="s">
        <v>329</v>
      </c>
      <c r="I25" s="77"/>
      <c r="J25" s="158"/>
      <c r="K25" s="158"/>
      <c r="L25" s="158"/>
      <c r="M25" s="158"/>
      <c r="N25" s="158"/>
      <c r="O25" s="48" t="s">
        <v>155</v>
      </c>
      <c r="P25" s="48" t="s">
        <v>626</v>
      </c>
      <c r="Q25" s="47"/>
      <c r="R25" s="47"/>
    </row>
    <row r="26" spans="1:18" ht="38.25" x14ac:dyDescent="0.25">
      <c r="A26" s="67" t="s">
        <v>90</v>
      </c>
      <c r="B26" s="66" t="s">
        <v>619</v>
      </c>
      <c r="C26" s="71" t="s">
        <v>281</v>
      </c>
      <c r="D26" s="172" t="s">
        <v>627</v>
      </c>
      <c r="E26" s="77"/>
      <c r="F26" s="77"/>
      <c r="G26" s="77" t="s">
        <v>329</v>
      </c>
      <c r="H26" s="77"/>
      <c r="I26" s="77"/>
      <c r="J26" s="79"/>
      <c r="K26" s="117"/>
      <c r="L26" s="132" t="s">
        <v>329</v>
      </c>
      <c r="M26" s="79"/>
      <c r="N26" s="79"/>
      <c r="O26" s="48" t="s">
        <v>155</v>
      </c>
      <c r="P26" s="48" t="s">
        <v>610</v>
      </c>
      <c r="Q26" s="47" t="s">
        <v>157</v>
      </c>
      <c r="R26" s="47" t="s">
        <v>157</v>
      </c>
    </row>
    <row r="27" spans="1:18" ht="35.25" customHeight="1" x14ac:dyDescent="0.25">
      <c r="A27" s="354" t="s">
        <v>308</v>
      </c>
      <c r="B27" s="355"/>
      <c r="C27" s="355"/>
      <c r="D27" s="355"/>
      <c r="E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  <c r="P27" s="355"/>
      <c r="Q27" s="355"/>
      <c r="R27" s="356"/>
    </row>
    <row r="28" spans="1:18" ht="51" x14ac:dyDescent="0.25">
      <c r="A28" s="73" t="s">
        <v>93</v>
      </c>
      <c r="B28" s="66" t="s">
        <v>309</v>
      </c>
      <c r="C28" s="70" t="s">
        <v>293</v>
      </c>
      <c r="D28" s="68" t="s">
        <v>310</v>
      </c>
      <c r="E28" s="77"/>
      <c r="F28" s="77" t="s">
        <v>329</v>
      </c>
      <c r="G28" s="77" t="s">
        <v>329</v>
      </c>
      <c r="H28" s="77"/>
      <c r="I28" s="77"/>
      <c r="J28" s="79"/>
      <c r="K28" s="79" t="s">
        <v>329</v>
      </c>
      <c r="L28" s="132" t="s">
        <v>329</v>
      </c>
      <c r="M28" s="79"/>
      <c r="N28" s="79"/>
      <c r="O28" s="48" t="s">
        <v>153</v>
      </c>
      <c r="P28" s="48" t="s">
        <v>157</v>
      </c>
      <c r="Q28" s="47" t="s">
        <v>449</v>
      </c>
      <c r="R28" s="47" t="s">
        <v>155</v>
      </c>
    </row>
    <row r="29" spans="1:18" ht="63.75" x14ac:dyDescent="0.25">
      <c r="A29" s="67" t="s">
        <v>94</v>
      </c>
      <c r="B29" s="66" t="s">
        <v>311</v>
      </c>
      <c r="C29" s="72" t="s">
        <v>302</v>
      </c>
      <c r="D29" s="68" t="s">
        <v>312</v>
      </c>
      <c r="E29" s="77"/>
      <c r="F29" s="77" t="s">
        <v>329</v>
      </c>
      <c r="G29" s="77"/>
      <c r="H29" s="77"/>
      <c r="I29" s="77"/>
      <c r="J29" s="79"/>
      <c r="K29" s="79"/>
      <c r="L29" s="79"/>
      <c r="M29" s="79"/>
      <c r="N29" s="79"/>
      <c r="O29" s="48" t="s">
        <v>153</v>
      </c>
      <c r="P29" s="48" t="s">
        <v>158</v>
      </c>
      <c r="Q29" s="47" t="s">
        <v>676</v>
      </c>
      <c r="R29" s="47" t="s">
        <v>676</v>
      </c>
    </row>
    <row r="30" spans="1:18" ht="89.25" x14ac:dyDescent="0.25">
      <c r="A30" s="67" t="s">
        <v>95</v>
      </c>
      <c r="B30" s="66" t="s">
        <v>313</v>
      </c>
      <c r="C30" s="71" t="s">
        <v>299</v>
      </c>
      <c r="D30" s="68" t="s">
        <v>314</v>
      </c>
      <c r="E30" s="77"/>
      <c r="F30" s="77"/>
      <c r="G30" s="77"/>
      <c r="H30" s="77"/>
      <c r="I30" s="77" t="s">
        <v>329</v>
      </c>
      <c r="J30" s="79"/>
      <c r="K30" s="79"/>
      <c r="L30" s="79"/>
      <c r="M30" s="79"/>
      <c r="N30" s="79"/>
      <c r="O30" s="48" t="s">
        <v>147</v>
      </c>
      <c r="P30" s="48" t="s">
        <v>160</v>
      </c>
      <c r="Q30" s="47"/>
      <c r="R30" s="47"/>
    </row>
    <row r="31" spans="1:18" ht="89.25" x14ac:dyDescent="0.25">
      <c r="A31" s="67" t="s">
        <v>96</v>
      </c>
      <c r="B31" s="66" t="s">
        <v>315</v>
      </c>
      <c r="C31" s="71" t="s">
        <v>299</v>
      </c>
      <c r="D31" s="68" t="s">
        <v>316</v>
      </c>
      <c r="E31" s="77" t="s">
        <v>329</v>
      </c>
      <c r="F31" s="77"/>
      <c r="G31" s="77"/>
      <c r="H31" s="77"/>
      <c r="I31" s="77"/>
      <c r="J31" s="79"/>
      <c r="K31" s="79"/>
      <c r="L31" s="79"/>
      <c r="M31" s="79"/>
      <c r="N31" s="79"/>
      <c r="O31" s="48" t="s">
        <v>151</v>
      </c>
      <c r="P31" s="48" t="s">
        <v>159</v>
      </c>
      <c r="Q31" s="47" t="s">
        <v>676</v>
      </c>
      <c r="R31" s="47" t="s">
        <v>676</v>
      </c>
    </row>
    <row r="32" spans="1:18" ht="89.25" x14ac:dyDescent="0.25">
      <c r="A32" s="67" t="s">
        <v>97</v>
      </c>
      <c r="B32" s="66" t="s">
        <v>317</v>
      </c>
      <c r="C32" s="71" t="s">
        <v>299</v>
      </c>
      <c r="D32" s="68" t="s">
        <v>318</v>
      </c>
      <c r="E32" s="77"/>
      <c r="F32" s="77" t="s">
        <v>329</v>
      </c>
      <c r="G32" s="77" t="s">
        <v>329</v>
      </c>
      <c r="H32" s="77" t="s">
        <v>329</v>
      </c>
      <c r="I32" s="77"/>
      <c r="J32" s="79"/>
      <c r="K32" s="116" t="s">
        <v>329</v>
      </c>
      <c r="L32" s="79"/>
      <c r="M32" s="79"/>
      <c r="N32" s="79"/>
      <c r="O32" s="48" t="s">
        <v>153</v>
      </c>
      <c r="P32" s="48" t="s">
        <v>156</v>
      </c>
      <c r="Q32" s="47" t="s">
        <v>448</v>
      </c>
      <c r="R32" s="47" t="s">
        <v>448</v>
      </c>
    </row>
    <row r="33" spans="1:18" ht="89.25" x14ac:dyDescent="0.25">
      <c r="A33" s="74" t="s">
        <v>98</v>
      </c>
      <c r="B33" s="66" t="s">
        <v>319</v>
      </c>
      <c r="C33" s="71" t="s">
        <v>299</v>
      </c>
      <c r="D33" s="68" t="s">
        <v>320</v>
      </c>
      <c r="E33" s="77"/>
      <c r="F33" s="77"/>
      <c r="G33" s="77" t="s">
        <v>329</v>
      </c>
      <c r="H33" s="77" t="s">
        <v>329</v>
      </c>
      <c r="I33" s="77"/>
      <c r="J33" s="79"/>
      <c r="K33" s="79"/>
      <c r="L33" s="79"/>
      <c r="M33" s="79"/>
      <c r="N33" s="79"/>
      <c r="O33" s="48" t="s">
        <v>155</v>
      </c>
      <c r="P33" s="48" t="s">
        <v>156</v>
      </c>
      <c r="Q33" s="47"/>
      <c r="R33" s="47"/>
    </row>
    <row r="34" spans="1:18" ht="63.75" x14ac:dyDescent="0.25">
      <c r="A34" s="67" t="s">
        <v>99</v>
      </c>
      <c r="B34" s="66" t="s">
        <v>321</v>
      </c>
      <c r="C34" s="72" t="s">
        <v>302</v>
      </c>
      <c r="D34" s="68" t="s">
        <v>322</v>
      </c>
      <c r="E34" s="77" t="s">
        <v>329</v>
      </c>
      <c r="F34" s="77"/>
      <c r="G34" s="77"/>
      <c r="H34" s="77"/>
      <c r="I34" s="77"/>
      <c r="J34" s="79"/>
      <c r="K34" s="79"/>
      <c r="L34" s="79"/>
      <c r="M34" s="79"/>
      <c r="N34" s="79"/>
      <c r="O34" s="48" t="s">
        <v>151</v>
      </c>
      <c r="P34" s="48" t="s">
        <v>159</v>
      </c>
      <c r="Q34" s="47" t="s">
        <v>676</v>
      </c>
      <c r="R34" s="47" t="s">
        <v>676</v>
      </c>
    </row>
    <row r="35" spans="1:18" ht="63.75" x14ac:dyDescent="0.25">
      <c r="A35" s="75" t="s">
        <v>100</v>
      </c>
      <c r="B35" s="76" t="s">
        <v>323</v>
      </c>
      <c r="C35" s="72" t="s">
        <v>302</v>
      </c>
      <c r="D35" s="68" t="s">
        <v>324</v>
      </c>
      <c r="E35" s="78"/>
      <c r="F35" s="78"/>
      <c r="G35" s="78"/>
      <c r="H35" s="77" t="s">
        <v>329</v>
      </c>
      <c r="I35" s="77" t="s">
        <v>329</v>
      </c>
      <c r="J35" s="80"/>
      <c r="K35" s="80"/>
      <c r="L35" s="80"/>
      <c r="M35" s="80"/>
      <c r="N35" s="80"/>
      <c r="O35" s="48" t="s">
        <v>149</v>
      </c>
      <c r="P35" s="48" t="s">
        <v>160</v>
      </c>
      <c r="Q35" s="47"/>
      <c r="R35" s="47"/>
    </row>
    <row r="36" spans="1:18" ht="63.75" x14ac:dyDescent="0.25">
      <c r="A36" s="75" t="s">
        <v>101</v>
      </c>
      <c r="B36" s="72" t="s">
        <v>325</v>
      </c>
      <c r="C36" s="70" t="s">
        <v>302</v>
      </c>
      <c r="D36" s="68" t="s">
        <v>326</v>
      </c>
      <c r="E36" s="77" t="s">
        <v>329</v>
      </c>
      <c r="F36" s="77" t="s">
        <v>329</v>
      </c>
      <c r="G36" s="78"/>
      <c r="H36" s="78"/>
      <c r="I36" s="77" t="s">
        <v>329</v>
      </c>
      <c r="J36" s="80"/>
      <c r="K36" s="80" t="s">
        <v>329</v>
      </c>
      <c r="L36" s="80" t="s">
        <v>329</v>
      </c>
      <c r="M36" s="80"/>
      <c r="N36" s="80"/>
      <c r="O36" s="48" t="s">
        <v>151</v>
      </c>
      <c r="P36" s="48" t="s">
        <v>160</v>
      </c>
      <c r="Q36" s="47" t="s">
        <v>449</v>
      </c>
      <c r="R36" s="47" t="s">
        <v>157</v>
      </c>
    </row>
    <row r="37" spans="1:18" ht="69.75" customHeight="1" x14ac:dyDescent="0.25">
      <c r="A37" s="67" t="s">
        <v>102</v>
      </c>
      <c r="B37" s="66" t="s">
        <v>327</v>
      </c>
      <c r="C37" s="70" t="s">
        <v>302</v>
      </c>
      <c r="D37" s="68" t="s">
        <v>328</v>
      </c>
      <c r="E37" s="77" t="s">
        <v>329</v>
      </c>
      <c r="F37" s="77" t="s">
        <v>329</v>
      </c>
      <c r="G37" s="78"/>
      <c r="H37" s="78"/>
      <c r="I37" s="78"/>
      <c r="J37" s="80"/>
      <c r="K37" s="80"/>
      <c r="L37" s="80"/>
      <c r="M37" s="80"/>
      <c r="N37" s="80"/>
      <c r="O37" s="48" t="s">
        <v>151</v>
      </c>
      <c r="P37" s="48" t="s">
        <v>158</v>
      </c>
      <c r="Q37" s="47" t="s">
        <v>676</v>
      </c>
      <c r="R37" s="47" t="s">
        <v>676</v>
      </c>
    </row>
    <row r="41" spans="1:18" ht="15.75" x14ac:dyDescent="0.25">
      <c r="B41" s="176" t="s">
        <v>167</v>
      </c>
      <c r="C41" s="209" t="s">
        <v>633</v>
      </c>
    </row>
  </sheetData>
  <sheetProtection formatCells="0" formatColumns="0" formatRows="0" insertColumns="0" insertRows="0" insertHyperlinks="0" deleteColumns="0" deleteRows="0" sort="0" autoFilter="0" pivotTables="0"/>
  <protectedRanges>
    <protectedRange sqref="Q27:R27 Q7:R7" name="Диапазон1"/>
    <protectedRange sqref="C41" name="Диапазон18"/>
    <protectedRange sqref="C41" name="Диапазон2_1"/>
  </protectedRanges>
  <mergeCells count="63">
    <mergeCell ref="A7:R7"/>
    <mergeCell ref="E5:I5"/>
    <mergeCell ref="O15:O18"/>
    <mergeCell ref="P15:P18"/>
    <mergeCell ref="A27:R27"/>
    <mergeCell ref="Q8:Q9"/>
    <mergeCell ref="R8:R9"/>
    <mergeCell ref="Q10:Q14"/>
    <mergeCell ref="R10:R14"/>
    <mergeCell ref="Q15:Q18"/>
    <mergeCell ref="R15:R18"/>
    <mergeCell ref="O8:O9"/>
    <mergeCell ref="P8:P9"/>
    <mergeCell ref="O10:O14"/>
    <mergeCell ref="P10:P14"/>
    <mergeCell ref="J8:J9"/>
    <mergeCell ref="M15:M18"/>
    <mergeCell ref="N15:N18"/>
    <mergeCell ref="E8:F9"/>
    <mergeCell ref="G8:G9"/>
    <mergeCell ref="H8:H9"/>
    <mergeCell ref="I8:I9"/>
    <mergeCell ref="E10:E14"/>
    <mergeCell ref="F10:F14"/>
    <mergeCell ref="G10:G14"/>
    <mergeCell ref="H10:H14"/>
    <mergeCell ref="I10:I14"/>
    <mergeCell ref="E15:E18"/>
    <mergeCell ref="F15:F18"/>
    <mergeCell ref="G15:G18"/>
    <mergeCell ref="H15:H18"/>
    <mergeCell ref="I15:I18"/>
    <mergeCell ref="A15:A18"/>
    <mergeCell ref="B15:B18"/>
    <mergeCell ref="C15:C18"/>
    <mergeCell ref="L8:L9"/>
    <mergeCell ref="J15:J18"/>
    <mergeCell ref="K15:K18"/>
    <mergeCell ref="L15:L18"/>
    <mergeCell ref="K8:K9"/>
    <mergeCell ref="M10:M14"/>
    <mergeCell ref="N10:N14"/>
    <mergeCell ref="A8:A9"/>
    <mergeCell ref="B8:B9"/>
    <mergeCell ref="C8:C9"/>
    <mergeCell ref="B10:B14"/>
    <mergeCell ref="C10:C14"/>
    <mergeCell ref="J10:J14"/>
    <mergeCell ref="K10:K14"/>
    <mergeCell ref="L10:L14"/>
    <mergeCell ref="M8:M9"/>
    <mergeCell ref="N8:N9"/>
    <mergeCell ref="A10:A14"/>
    <mergeCell ref="A2:U2"/>
    <mergeCell ref="O5:O6"/>
    <mergeCell ref="P5:P6"/>
    <mergeCell ref="Q5:Q6"/>
    <mergeCell ref="R5:R6"/>
    <mergeCell ref="A5:A6"/>
    <mergeCell ref="B5:B6"/>
    <mergeCell ref="C5:C6"/>
    <mergeCell ref="D5:D6"/>
    <mergeCell ref="J5:N5"/>
  </mergeCells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"/>
  <sheetViews>
    <sheetView topLeftCell="A10" workbookViewId="0">
      <selection activeCell="A24" sqref="A24:XFD24"/>
    </sheetView>
  </sheetViews>
  <sheetFormatPr defaultRowHeight="15" x14ac:dyDescent="0.25"/>
  <cols>
    <col min="1" max="1" width="9.140625" style="6"/>
    <col min="2" max="2" width="45.28515625" style="6" customWidth="1"/>
    <col min="3" max="3" width="14.42578125" style="6" customWidth="1"/>
    <col min="4" max="5" width="10.28515625" style="6" customWidth="1"/>
    <col min="6" max="7" width="9.140625" style="6"/>
    <col min="8" max="8" width="0" style="6" hidden="1" customWidth="1"/>
    <col min="9" max="12" width="12.42578125" style="6" customWidth="1"/>
    <col min="13" max="13" width="12.42578125" style="6" hidden="1" customWidth="1"/>
    <col min="14" max="14" width="36.140625" style="6" customWidth="1"/>
    <col min="15" max="16384" width="9.140625" style="6"/>
  </cols>
  <sheetData>
    <row r="1" spans="1:14" ht="15.75" customHeight="1" x14ac:dyDescent="0.25">
      <c r="K1" s="364" t="s">
        <v>256</v>
      </c>
      <c r="L1" s="364"/>
      <c r="M1" s="364"/>
      <c r="N1" s="364"/>
    </row>
    <row r="2" spans="1:14" ht="15.75" x14ac:dyDescent="0.25">
      <c r="K2" s="96"/>
      <c r="L2" s="96"/>
      <c r="M2" s="96"/>
    </row>
    <row r="3" spans="1:14" ht="55.5" customHeight="1" x14ac:dyDescent="0.25">
      <c r="A3" s="366" t="s">
        <v>263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5" spans="1:14" ht="15" customHeight="1" x14ac:dyDescent="0.25">
      <c r="A5" s="365" t="s">
        <v>8</v>
      </c>
      <c r="B5" s="365" t="s">
        <v>30</v>
      </c>
      <c r="C5" s="365" t="s">
        <v>31</v>
      </c>
      <c r="D5" s="365" t="s">
        <v>34</v>
      </c>
      <c r="E5" s="365"/>
      <c r="F5" s="365"/>
      <c r="G5" s="365"/>
      <c r="H5" s="365"/>
      <c r="I5" s="365" t="s">
        <v>35</v>
      </c>
      <c r="J5" s="365"/>
      <c r="K5" s="365"/>
      <c r="L5" s="365"/>
      <c r="M5" s="365"/>
      <c r="N5" s="365" t="s">
        <v>69</v>
      </c>
    </row>
    <row r="6" spans="1:14" ht="15" customHeight="1" x14ac:dyDescent="0.25">
      <c r="A6" s="365"/>
      <c r="B6" s="365"/>
      <c r="C6" s="365"/>
      <c r="D6" s="367" t="s">
        <v>32</v>
      </c>
      <c r="E6" s="368"/>
      <c r="F6" s="368"/>
      <c r="G6" s="368"/>
      <c r="H6" s="369"/>
      <c r="I6" s="365" t="s">
        <v>32</v>
      </c>
      <c r="J6" s="365"/>
      <c r="K6" s="365"/>
      <c r="L6" s="365"/>
      <c r="M6" s="365"/>
      <c r="N6" s="365"/>
    </row>
    <row r="7" spans="1:14" ht="26.25" customHeight="1" x14ac:dyDescent="0.25">
      <c r="A7" s="365"/>
      <c r="B7" s="365"/>
      <c r="C7" s="365"/>
      <c r="D7" s="103" t="s">
        <v>70</v>
      </c>
      <c r="E7" s="103" t="s">
        <v>25</v>
      </c>
      <c r="F7" s="103" t="s">
        <v>28</v>
      </c>
      <c r="G7" s="103" t="s">
        <v>29</v>
      </c>
      <c r="H7" s="103" t="s">
        <v>71</v>
      </c>
      <c r="I7" s="103" t="s">
        <v>70</v>
      </c>
      <c r="J7" s="103" t="s">
        <v>25</v>
      </c>
      <c r="K7" s="103" t="s">
        <v>28</v>
      </c>
      <c r="L7" s="103" t="s">
        <v>29</v>
      </c>
      <c r="M7" s="103" t="s">
        <v>71</v>
      </c>
      <c r="N7" s="365"/>
    </row>
    <row r="8" spans="1:14" x14ac:dyDescent="0.25">
      <c r="A8" s="103">
        <v>1</v>
      </c>
      <c r="B8" s="103">
        <v>2</v>
      </c>
      <c r="C8" s="103">
        <v>3</v>
      </c>
      <c r="D8" s="103">
        <v>5</v>
      </c>
      <c r="E8" s="103">
        <v>6</v>
      </c>
      <c r="F8" s="103">
        <v>7</v>
      </c>
      <c r="G8" s="103">
        <v>8</v>
      </c>
      <c r="H8" s="103">
        <v>8</v>
      </c>
      <c r="I8" s="104">
        <v>9</v>
      </c>
      <c r="J8" s="104">
        <v>9</v>
      </c>
      <c r="K8" s="104">
        <v>10</v>
      </c>
      <c r="L8" s="104">
        <v>11</v>
      </c>
      <c r="M8" s="104">
        <v>11</v>
      </c>
      <c r="N8" s="104">
        <v>12</v>
      </c>
    </row>
    <row r="9" spans="1:14" ht="54.75" customHeight="1" x14ac:dyDescent="0.25">
      <c r="A9" s="103">
        <v>1</v>
      </c>
      <c r="B9" s="103" t="s">
        <v>264</v>
      </c>
      <c r="C9" s="103" t="s">
        <v>168</v>
      </c>
      <c r="D9" s="48">
        <v>0.67</v>
      </c>
      <c r="E9" s="48">
        <v>0.66</v>
      </c>
      <c r="F9" s="48">
        <v>0.65</v>
      </c>
      <c r="G9" s="48">
        <v>0.64</v>
      </c>
      <c r="H9" s="48">
        <v>0.63</v>
      </c>
      <c r="I9" s="105">
        <v>0.75000715447154476</v>
      </c>
      <c r="J9" s="105">
        <f>J10/J11</f>
        <v>0.64488459490517025</v>
      </c>
      <c r="K9" s="105">
        <f>K10/K11</f>
        <v>0.82800214957883556</v>
      </c>
      <c r="L9" s="105" t="e">
        <f>L10/L11</f>
        <v>#DIV/0!</v>
      </c>
      <c r="M9" s="105" t="e">
        <f>M10/M11</f>
        <v>#DIV/0!</v>
      </c>
      <c r="N9" s="106"/>
    </row>
    <row r="10" spans="1:14" ht="24" customHeight="1" x14ac:dyDescent="0.25">
      <c r="A10" s="103" t="s">
        <v>79</v>
      </c>
      <c r="B10" s="103" t="s">
        <v>186</v>
      </c>
      <c r="C10" s="103" t="s">
        <v>184</v>
      </c>
      <c r="D10" s="48">
        <v>4733.2299999999996</v>
      </c>
      <c r="E10" s="48">
        <v>3840.6019999999999</v>
      </c>
      <c r="F10" s="48">
        <v>3782.4110000000001</v>
      </c>
      <c r="G10" s="48">
        <v>3724.22</v>
      </c>
      <c r="H10" s="48"/>
      <c r="I10" s="106">
        <v>5765.68</v>
      </c>
      <c r="J10" s="106">
        <v>5437.97</v>
      </c>
      <c r="K10" s="106">
        <v>4304.9139999999998</v>
      </c>
      <c r="L10" s="106"/>
      <c r="M10" s="106"/>
      <c r="N10" s="106"/>
    </row>
    <row r="11" spans="1:14" ht="20.25" customHeight="1" x14ac:dyDescent="0.25">
      <c r="A11" s="103" t="s">
        <v>81</v>
      </c>
      <c r="B11" s="103" t="s">
        <v>272</v>
      </c>
      <c r="C11" s="103" t="s">
        <v>185</v>
      </c>
      <c r="D11" s="48">
        <v>6179.15</v>
      </c>
      <c r="E11" s="48">
        <v>5819.0640000000003</v>
      </c>
      <c r="F11" s="48">
        <v>5819.0940000000001</v>
      </c>
      <c r="G11" s="48">
        <v>5819.0940000000001</v>
      </c>
      <c r="H11" s="48"/>
      <c r="I11" s="106">
        <v>7687.5</v>
      </c>
      <c r="J11" s="106">
        <v>8432.4699999999993</v>
      </c>
      <c r="K11" s="106">
        <v>5199.1580000000004</v>
      </c>
      <c r="L11" s="106"/>
      <c r="M11" s="106"/>
      <c r="N11" s="106"/>
    </row>
    <row r="12" spans="1:14" ht="35.25" customHeight="1" x14ac:dyDescent="0.25">
      <c r="A12" s="103">
        <v>2</v>
      </c>
      <c r="B12" s="103" t="s">
        <v>265</v>
      </c>
      <c r="C12" s="103" t="s">
        <v>169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107">
        <v>21.395089285714288</v>
      </c>
      <c r="J12" s="107">
        <f>J13/J14</f>
        <v>21.70157633340531</v>
      </c>
      <c r="K12" s="107">
        <f>K13/K14</f>
        <v>19.018384060351369</v>
      </c>
      <c r="L12" s="107" t="e">
        <f>L13/L14</f>
        <v>#DIV/0!</v>
      </c>
      <c r="M12" s="107" t="e">
        <f>M13/M14</f>
        <v>#DIV/0!</v>
      </c>
      <c r="N12" s="106"/>
    </row>
    <row r="13" spans="1:14" ht="19.5" customHeight="1" x14ac:dyDescent="0.25">
      <c r="A13" s="103" t="s">
        <v>93</v>
      </c>
      <c r="B13" s="103" t="s">
        <v>274</v>
      </c>
      <c r="C13" s="103" t="s">
        <v>178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106">
        <v>1917</v>
      </c>
      <c r="J13" s="106">
        <v>2010</v>
      </c>
      <c r="K13" s="106">
        <v>1679</v>
      </c>
      <c r="L13" s="106"/>
      <c r="M13" s="106"/>
      <c r="N13" s="106"/>
    </row>
    <row r="14" spans="1:14" ht="21" customHeight="1" x14ac:dyDescent="0.25">
      <c r="A14" s="103" t="s">
        <v>94</v>
      </c>
      <c r="B14" s="103" t="s">
        <v>273</v>
      </c>
      <c r="C14" s="103" t="s">
        <v>179</v>
      </c>
      <c r="D14" s="48">
        <v>91.89</v>
      </c>
      <c r="E14" s="48">
        <v>98.59</v>
      </c>
      <c r="F14" s="48">
        <v>104.15</v>
      </c>
      <c r="G14" s="48">
        <v>107.13</v>
      </c>
      <c r="H14" s="48">
        <v>109.43</v>
      </c>
      <c r="I14" s="106">
        <v>89.6</v>
      </c>
      <c r="J14" s="106">
        <v>92.62</v>
      </c>
      <c r="K14" s="106">
        <v>88.283000000000001</v>
      </c>
      <c r="L14" s="106"/>
      <c r="M14" s="106"/>
      <c r="N14" s="106"/>
    </row>
    <row r="15" spans="1:14" ht="58.5" customHeight="1" x14ac:dyDescent="0.25">
      <c r="A15" s="103">
        <v>3</v>
      </c>
      <c r="B15" s="103" t="s">
        <v>266</v>
      </c>
      <c r="C15" s="103" t="s">
        <v>33</v>
      </c>
      <c r="D15" s="48">
        <v>0</v>
      </c>
      <c r="E15" s="50">
        <v>0</v>
      </c>
      <c r="F15" s="50">
        <v>0</v>
      </c>
      <c r="G15" s="50">
        <v>0</v>
      </c>
      <c r="H15" s="50"/>
      <c r="I15" s="107">
        <v>0</v>
      </c>
      <c r="J15" s="107">
        <f>J16/J17*100</f>
        <v>0</v>
      </c>
      <c r="K15" s="107">
        <f>K16/K17*100</f>
        <v>0</v>
      </c>
      <c r="L15" s="107" t="e">
        <f>L16/L17*100</f>
        <v>#DIV/0!</v>
      </c>
      <c r="M15" s="107" t="e">
        <f>M16/M17*100</f>
        <v>#DIV/0!</v>
      </c>
      <c r="N15" s="106"/>
    </row>
    <row r="16" spans="1:14" ht="20.25" customHeight="1" x14ac:dyDescent="0.25">
      <c r="A16" s="103" t="s">
        <v>182</v>
      </c>
      <c r="B16" s="103" t="s">
        <v>268</v>
      </c>
      <c r="C16" s="103" t="s">
        <v>178</v>
      </c>
      <c r="D16" s="48">
        <v>0</v>
      </c>
      <c r="E16" s="48">
        <v>0</v>
      </c>
      <c r="F16" s="48">
        <v>0</v>
      </c>
      <c r="G16" s="48">
        <v>0</v>
      </c>
      <c r="H16" s="48"/>
      <c r="I16" s="106">
        <v>0</v>
      </c>
      <c r="J16" s="106">
        <v>0</v>
      </c>
      <c r="K16" s="106">
        <v>0</v>
      </c>
      <c r="L16" s="106"/>
      <c r="M16" s="106"/>
      <c r="N16" s="106"/>
    </row>
    <row r="17" spans="1:14" ht="43.5" customHeight="1" x14ac:dyDescent="0.25">
      <c r="A17" s="103" t="s">
        <v>183</v>
      </c>
      <c r="B17" s="103" t="s">
        <v>269</v>
      </c>
      <c r="C17" s="103" t="s">
        <v>178</v>
      </c>
      <c r="D17" s="48">
        <v>6179.15</v>
      </c>
      <c r="E17" s="48">
        <v>5819.0640000000003</v>
      </c>
      <c r="F17" s="48">
        <v>5819.0940000000001</v>
      </c>
      <c r="G17" s="48">
        <v>5819.0940000000001</v>
      </c>
      <c r="H17" s="48"/>
      <c r="I17" s="106">
        <v>7687.5</v>
      </c>
      <c r="J17" s="106">
        <v>8432.4699999999993</v>
      </c>
      <c r="K17" s="106">
        <v>5199.1580000000004</v>
      </c>
      <c r="L17" s="106"/>
      <c r="M17" s="106"/>
      <c r="N17" s="106"/>
    </row>
    <row r="18" spans="1:14" ht="63" customHeight="1" x14ac:dyDescent="0.25">
      <c r="A18" s="103">
        <v>4</v>
      </c>
      <c r="B18" s="103" t="s">
        <v>267</v>
      </c>
      <c r="C18" s="103" t="s">
        <v>33</v>
      </c>
      <c r="D18" s="48">
        <v>0</v>
      </c>
      <c r="E18" s="48">
        <v>0</v>
      </c>
      <c r="F18" s="48">
        <v>0</v>
      </c>
      <c r="G18" s="48">
        <v>0</v>
      </c>
      <c r="H18" s="48"/>
      <c r="I18" s="107">
        <v>0</v>
      </c>
      <c r="J18" s="107">
        <f>J19/J20*100</f>
        <v>0</v>
      </c>
      <c r="K18" s="107">
        <f>K19/K20*100</f>
        <v>0</v>
      </c>
      <c r="L18" s="107" t="e">
        <f>L19/L20*100</f>
        <v>#DIV/0!</v>
      </c>
      <c r="M18" s="107" t="e">
        <f>M19/M20*100</f>
        <v>#DIV/0!</v>
      </c>
      <c r="N18" s="106"/>
    </row>
    <row r="19" spans="1:14" ht="47.25" customHeight="1" x14ac:dyDescent="0.25">
      <c r="A19" s="103" t="s">
        <v>181</v>
      </c>
      <c r="B19" s="103" t="s">
        <v>270</v>
      </c>
      <c r="C19" s="103" t="s">
        <v>178</v>
      </c>
      <c r="D19" s="48">
        <v>0</v>
      </c>
      <c r="E19" s="48">
        <v>0</v>
      </c>
      <c r="F19" s="48">
        <v>0</v>
      </c>
      <c r="G19" s="48">
        <v>0</v>
      </c>
      <c r="H19" s="48"/>
      <c r="I19" s="106">
        <v>0</v>
      </c>
      <c r="J19" s="106">
        <v>0</v>
      </c>
      <c r="K19" s="106">
        <v>0</v>
      </c>
      <c r="L19" s="106"/>
      <c r="M19" s="106"/>
      <c r="N19" s="106"/>
    </row>
    <row r="20" spans="1:14" ht="27" customHeight="1" x14ac:dyDescent="0.25">
      <c r="A20" s="103" t="s">
        <v>180</v>
      </c>
      <c r="B20" s="103" t="s">
        <v>271</v>
      </c>
      <c r="C20" s="103" t="s">
        <v>178</v>
      </c>
      <c r="D20" s="48">
        <v>2196</v>
      </c>
      <c r="E20" s="48">
        <v>2196</v>
      </c>
      <c r="F20" s="48">
        <v>2196</v>
      </c>
      <c r="G20" s="48">
        <v>2196</v>
      </c>
      <c r="H20" s="48"/>
      <c r="I20" s="106">
        <v>2199</v>
      </c>
      <c r="J20" s="106">
        <v>2196</v>
      </c>
      <c r="K20" s="106">
        <v>3088</v>
      </c>
      <c r="L20" s="106"/>
      <c r="M20" s="106"/>
      <c r="N20" s="106"/>
    </row>
    <row r="23" spans="1:14" ht="15.75" x14ac:dyDescent="0.25">
      <c r="B23" s="247" t="s">
        <v>167</v>
      </c>
      <c r="C23" s="247"/>
      <c r="D23" s="248" t="s">
        <v>633</v>
      </c>
      <c r="E23" s="248"/>
      <c r="F23" s="248"/>
      <c r="G23" s="248"/>
    </row>
  </sheetData>
  <sheetProtection formatCells="0" formatColumns="0" formatRows="0" insertColumns="0" insertRows="0" insertHyperlinks="0" deleteColumns="0" deleteRows="0" sort="0" autoFilter="0" pivotTables="0"/>
  <protectedRanges>
    <protectedRange sqref="I9:N20" name="Диапазон1"/>
    <protectedRange sqref="E23:G23" name="Диапазон2_1"/>
    <protectedRange sqref="D23" name="Диапазон18"/>
    <protectedRange sqref="D23" name="Диапазон2_1_1"/>
  </protectedRanges>
  <mergeCells count="12">
    <mergeCell ref="A5:A7"/>
    <mergeCell ref="A3:N3"/>
    <mergeCell ref="D5:H5"/>
    <mergeCell ref="D6:H6"/>
    <mergeCell ref="B23:C23"/>
    <mergeCell ref="D23:G23"/>
    <mergeCell ref="K1:N1"/>
    <mergeCell ref="N5:N7"/>
    <mergeCell ref="I6:M6"/>
    <mergeCell ref="B5:B7"/>
    <mergeCell ref="C5:C7"/>
    <mergeCell ref="I5:M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6"/>
  <sheetViews>
    <sheetView tabSelected="1" topLeftCell="A380" zoomScale="70" zoomScaleNormal="70" workbookViewId="0">
      <selection activeCell="B380" sqref="B1:B1048576"/>
    </sheetView>
  </sheetViews>
  <sheetFormatPr defaultRowHeight="15" x14ac:dyDescent="0.25"/>
  <cols>
    <col min="1" max="1" width="14.5703125" style="6" customWidth="1"/>
    <col min="2" max="2" width="9.140625" style="6" hidden="1" customWidth="1"/>
    <col min="3" max="3" width="17.5703125" style="6" bestFit="1" customWidth="1"/>
    <col min="4" max="4" width="15.42578125" style="6" customWidth="1"/>
    <col min="5" max="5" width="14.42578125" style="6" customWidth="1"/>
    <col min="6" max="6" width="22" style="6" customWidth="1"/>
    <col min="7" max="7" width="24.85546875" style="6" customWidth="1"/>
    <col min="8" max="10" width="19.5703125" style="6" hidden="1" customWidth="1"/>
    <col min="11" max="11" width="16.140625" style="6" customWidth="1"/>
    <col min="12" max="12" width="18.140625" style="6" customWidth="1"/>
    <col min="13" max="13" width="16.28515625" style="6" customWidth="1"/>
    <col min="14" max="14" width="17.5703125" style="6" hidden="1" customWidth="1"/>
    <col min="15" max="15" width="21.5703125" style="6" customWidth="1"/>
    <col min="16" max="16" width="16.28515625" style="6" customWidth="1"/>
    <col min="17" max="17" width="16.7109375" style="6" customWidth="1"/>
    <col min="18" max="18" width="30" style="6" customWidth="1"/>
    <col min="19" max="19" width="11.7109375" style="6" bestFit="1" customWidth="1"/>
    <col min="20" max="255" width="9.140625" style="6"/>
    <col min="256" max="256" width="14.5703125" style="6" customWidth="1"/>
    <col min="257" max="257" width="13.5703125" style="6" customWidth="1"/>
    <col min="258" max="258" width="0" style="6" hidden="1" customWidth="1"/>
    <col min="259" max="259" width="17.5703125" style="6" bestFit="1" customWidth="1"/>
    <col min="260" max="260" width="15.42578125" style="6" customWidth="1"/>
    <col min="261" max="261" width="14.42578125" style="6" customWidth="1"/>
    <col min="262" max="262" width="22" style="6" customWidth="1"/>
    <col min="263" max="263" width="24.85546875" style="6" customWidth="1"/>
    <col min="264" max="266" width="0" style="6" hidden="1" customWidth="1"/>
    <col min="267" max="267" width="16.140625" style="6" customWidth="1"/>
    <col min="268" max="268" width="18.140625" style="6" customWidth="1"/>
    <col min="269" max="269" width="16.28515625" style="6" customWidth="1"/>
    <col min="270" max="270" width="0" style="6" hidden="1" customWidth="1"/>
    <col min="271" max="271" width="21.5703125" style="6" customWidth="1"/>
    <col min="272" max="272" width="16.28515625" style="6" customWidth="1"/>
    <col min="273" max="273" width="16.7109375" style="6" customWidth="1"/>
    <col min="274" max="274" width="30" style="6" customWidth="1"/>
    <col min="275" max="275" width="11.7109375" style="6" bestFit="1" customWidth="1"/>
    <col min="276" max="511" width="9.140625" style="6"/>
    <col min="512" max="512" width="14.5703125" style="6" customWidth="1"/>
    <col min="513" max="513" width="13.5703125" style="6" customWidth="1"/>
    <col min="514" max="514" width="0" style="6" hidden="1" customWidth="1"/>
    <col min="515" max="515" width="17.5703125" style="6" bestFit="1" customWidth="1"/>
    <col min="516" max="516" width="15.42578125" style="6" customWidth="1"/>
    <col min="517" max="517" width="14.42578125" style="6" customWidth="1"/>
    <col min="518" max="518" width="22" style="6" customWidth="1"/>
    <col min="519" max="519" width="24.85546875" style="6" customWidth="1"/>
    <col min="520" max="522" width="0" style="6" hidden="1" customWidth="1"/>
    <col min="523" max="523" width="16.140625" style="6" customWidth="1"/>
    <col min="524" max="524" width="18.140625" style="6" customWidth="1"/>
    <col min="525" max="525" width="16.28515625" style="6" customWidth="1"/>
    <col min="526" max="526" width="0" style="6" hidden="1" customWidth="1"/>
    <col min="527" max="527" width="21.5703125" style="6" customWidth="1"/>
    <col min="528" max="528" width="16.28515625" style="6" customWidth="1"/>
    <col min="529" max="529" width="16.7109375" style="6" customWidth="1"/>
    <col min="530" max="530" width="30" style="6" customWidth="1"/>
    <col min="531" max="531" width="11.7109375" style="6" bestFit="1" customWidth="1"/>
    <col min="532" max="767" width="9.140625" style="6"/>
    <col min="768" max="768" width="14.5703125" style="6" customWidth="1"/>
    <col min="769" max="769" width="13.5703125" style="6" customWidth="1"/>
    <col min="770" max="770" width="0" style="6" hidden="1" customWidth="1"/>
    <col min="771" max="771" width="17.5703125" style="6" bestFit="1" customWidth="1"/>
    <col min="772" max="772" width="15.42578125" style="6" customWidth="1"/>
    <col min="773" max="773" width="14.42578125" style="6" customWidth="1"/>
    <col min="774" max="774" width="22" style="6" customWidth="1"/>
    <col min="775" max="775" width="24.85546875" style="6" customWidth="1"/>
    <col min="776" max="778" width="0" style="6" hidden="1" customWidth="1"/>
    <col min="779" max="779" width="16.140625" style="6" customWidth="1"/>
    <col min="780" max="780" width="18.140625" style="6" customWidth="1"/>
    <col min="781" max="781" width="16.28515625" style="6" customWidth="1"/>
    <col min="782" max="782" width="0" style="6" hidden="1" customWidth="1"/>
    <col min="783" max="783" width="21.5703125" style="6" customWidth="1"/>
    <col min="784" max="784" width="16.28515625" style="6" customWidth="1"/>
    <col min="785" max="785" width="16.7109375" style="6" customWidth="1"/>
    <col min="786" max="786" width="30" style="6" customWidth="1"/>
    <col min="787" max="787" width="11.7109375" style="6" bestFit="1" customWidth="1"/>
    <col min="788" max="1023" width="9.140625" style="6"/>
    <col min="1024" max="1024" width="14.5703125" style="6" customWidth="1"/>
    <col min="1025" max="1025" width="13.5703125" style="6" customWidth="1"/>
    <col min="1026" max="1026" width="0" style="6" hidden="1" customWidth="1"/>
    <col min="1027" max="1027" width="17.5703125" style="6" bestFit="1" customWidth="1"/>
    <col min="1028" max="1028" width="15.42578125" style="6" customWidth="1"/>
    <col min="1029" max="1029" width="14.42578125" style="6" customWidth="1"/>
    <col min="1030" max="1030" width="22" style="6" customWidth="1"/>
    <col min="1031" max="1031" width="24.85546875" style="6" customWidth="1"/>
    <col min="1032" max="1034" width="0" style="6" hidden="1" customWidth="1"/>
    <col min="1035" max="1035" width="16.140625" style="6" customWidth="1"/>
    <col min="1036" max="1036" width="18.140625" style="6" customWidth="1"/>
    <col min="1037" max="1037" width="16.28515625" style="6" customWidth="1"/>
    <col min="1038" max="1038" width="0" style="6" hidden="1" customWidth="1"/>
    <col min="1039" max="1039" width="21.5703125" style="6" customWidth="1"/>
    <col min="1040" max="1040" width="16.28515625" style="6" customWidth="1"/>
    <col min="1041" max="1041" width="16.7109375" style="6" customWidth="1"/>
    <col min="1042" max="1042" width="30" style="6" customWidth="1"/>
    <col min="1043" max="1043" width="11.7109375" style="6" bestFit="1" customWidth="1"/>
    <col min="1044" max="1279" width="9.140625" style="6"/>
    <col min="1280" max="1280" width="14.5703125" style="6" customWidth="1"/>
    <col min="1281" max="1281" width="13.5703125" style="6" customWidth="1"/>
    <col min="1282" max="1282" width="0" style="6" hidden="1" customWidth="1"/>
    <col min="1283" max="1283" width="17.5703125" style="6" bestFit="1" customWidth="1"/>
    <col min="1284" max="1284" width="15.42578125" style="6" customWidth="1"/>
    <col min="1285" max="1285" width="14.42578125" style="6" customWidth="1"/>
    <col min="1286" max="1286" width="22" style="6" customWidth="1"/>
    <col min="1287" max="1287" width="24.85546875" style="6" customWidth="1"/>
    <col min="1288" max="1290" width="0" style="6" hidden="1" customWidth="1"/>
    <col min="1291" max="1291" width="16.140625" style="6" customWidth="1"/>
    <col min="1292" max="1292" width="18.140625" style="6" customWidth="1"/>
    <col min="1293" max="1293" width="16.28515625" style="6" customWidth="1"/>
    <col min="1294" max="1294" width="0" style="6" hidden="1" customWidth="1"/>
    <col min="1295" max="1295" width="21.5703125" style="6" customWidth="1"/>
    <col min="1296" max="1296" width="16.28515625" style="6" customWidth="1"/>
    <col min="1297" max="1297" width="16.7109375" style="6" customWidth="1"/>
    <col min="1298" max="1298" width="30" style="6" customWidth="1"/>
    <col min="1299" max="1299" width="11.7109375" style="6" bestFit="1" customWidth="1"/>
    <col min="1300" max="1535" width="9.140625" style="6"/>
    <col min="1536" max="1536" width="14.5703125" style="6" customWidth="1"/>
    <col min="1537" max="1537" width="13.5703125" style="6" customWidth="1"/>
    <col min="1538" max="1538" width="0" style="6" hidden="1" customWidth="1"/>
    <col min="1539" max="1539" width="17.5703125" style="6" bestFit="1" customWidth="1"/>
    <col min="1540" max="1540" width="15.42578125" style="6" customWidth="1"/>
    <col min="1541" max="1541" width="14.42578125" style="6" customWidth="1"/>
    <col min="1542" max="1542" width="22" style="6" customWidth="1"/>
    <col min="1543" max="1543" width="24.85546875" style="6" customWidth="1"/>
    <col min="1544" max="1546" width="0" style="6" hidden="1" customWidth="1"/>
    <col min="1547" max="1547" width="16.140625" style="6" customWidth="1"/>
    <col min="1548" max="1548" width="18.140625" style="6" customWidth="1"/>
    <col min="1549" max="1549" width="16.28515625" style="6" customWidth="1"/>
    <col min="1550" max="1550" width="0" style="6" hidden="1" customWidth="1"/>
    <col min="1551" max="1551" width="21.5703125" style="6" customWidth="1"/>
    <col min="1552" max="1552" width="16.28515625" style="6" customWidth="1"/>
    <col min="1553" max="1553" width="16.7109375" style="6" customWidth="1"/>
    <col min="1554" max="1554" width="30" style="6" customWidth="1"/>
    <col min="1555" max="1555" width="11.7109375" style="6" bestFit="1" customWidth="1"/>
    <col min="1556" max="1791" width="9.140625" style="6"/>
    <col min="1792" max="1792" width="14.5703125" style="6" customWidth="1"/>
    <col min="1793" max="1793" width="13.5703125" style="6" customWidth="1"/>
    <col min="1794" max="1794" width="0" style="6" hidden="1" customWidth="1"/>
    <col min="1795" max="1795" width="17.5703125" style="6" bestFit="1" customWidth="1"/>
    <col min="1796" max="1796" width="15.42578125" style="6" customWidth="1"/>
    <col min="1797" max="1797" width="14.42578125" style="6" customWidth="1"/>
    <col min="1798" max="1798" width="22" style="6" customWidth="1"/>
    <col min="1799" max="1799" width="24.85546875" style="6" customWidth="1"/>
    <col min="1800" max="1802" width="0" style="6" hidden="1" customWidth="1"/>
    <col min="1803" max="1803" width="16.140625" style="6" customWidth="1"/>
    <col min="1804" max="1804" width="18.140625" style="6" customWidth="1"/>
    <col min="1805" max="1805" width="16.28515625" style="6" customWidth="1"/>
    <col min="1806" max="1806" width="0" style="6" hidden="1" customWidth="1"/>
    <col min="1807" max="1807" width="21.5703125" style="6" customWidth="1"/>
    <col min="1808" max="1808" width="16.28515625" style="6" customWidth="1"/>
    <col min="1809" max="1809" width="16.7109375" style="6" customWidth="1"/>
    <col min="1810" max="1810" width="30" style="6" customWidth="1"/>
    <col min="1811" max="1811" width="11.7109375" style="6" bestFit="1" customWidth="1"/>
    <col min="1812" max="2047" width="9.140625" style="6"/>
    <col min="2048" max="2048" width="14.5703125" style="6" customWidth="1"/>
    <col min="2049" max="2049" width="13.5703125" style="6" customWidth="1"/>
    <col min="2050" max="2050" width="0" style="6" hidden="1" customWidth="1"/>
    <col min="2051" max="2051" width="17.5703125" style="6" bestFit="1" customWidth="1"/>
    <col min="2052" max="2052" width="15.42578125" style="6" customWidth="1"/>
    <col min="2053" max="2053" width="14.42578125" style="6" customWidth="1"/>
    <col min="2054" max="2054" width="22" style="6" customWidth="1"/>
    <col min="2055" max="2055" width="24.85546875" style="6" customWidth="1"/>
    <col min="2056" max="2058" width="0" style="6" hidden="1" customWidth="1"/>
    <col min="2059" max="2059" width="16.140625" style="6" customWidth="1"/>
    <col min="2060" max="2060" width="18.140625" style="6" customWidth="1"/>
    <col min="2061" max="2061" width="16.28515625" style="6" customWidth="1"/>
    <col min="2062" max="2062" width="0" style="6" hidden="1" customWidth="1"/>
    <col min="2063" max="2063" width="21.5703125" style="6" customWidth="1"/>
    <col min="2064" max="2064" width="16.28515625" style="6" customWidth="1"/>
    <col min="2065" max="2065" width="16.7109375" style="6" customWidth="1"/>
    <col min="2066" max="2066" width="30" style="6" customWidth="1"/>
    <col min="2067" max="2067" width="11.7109375" style="6" bestFit="1" customWidth="1"/>
    <col min="2068" max="2303" width="9.140625" style="6"/>
    <col min="2304" max="2304" width="14.5703125" style="6" customWidth="1"/>
    <col min="2305" max="2305" width="13.5703125" style="6" customWidth="1"/>
    <col min="2306" max="2306" width="0" style="6" hidden="1" customWidth="1"/>
    <col min="2307" max="2307" width="17.5703125" style="6" bestFit="1" customWidth="1"/>
    <col min="2308" max="2308" width="15.42578125" style="6" customWidth="1"/>
    <col min="2309" max="2309" width="14.42578125" style="6" customWidth="1"/>
    <col min="2310" max="2310" width="22" style="6" customWidth="1"/>
    <col min="2311" max="2311" width="24.85546875" style="6" customWidth="1"/>
    <col min="2312" max="2314" width="0" style="6" hidden="1" customWidth="1"/>
    <col min="2315" max="2315" width="16.140625" style="6" customWidth="1"/>
    <col min="2316" max="2316" width="18.140625" style="6" customWidth="1"/>
    <col min="2317" max="2317" width="16.28515625" style="6" customWidth="1"/>
    <col min="2318" max="2318" width="0" style="6" hidden="1" customWidth="1"/>
    <col min="2319" max="2319" width="21.5703125" style="6" customWidth="1"/>
    <col min="2320" max="2320" width="16.28515625" style="6" customWidth="1"/>
    <col min="2321" max="2321" width="16.7109375" style="6" customWidth="1"/>
    <col min="2322" max="2322" width="30" style="6" customWidth="1"/>
    <col min="2323" max="2323" width="11.7109375" style="6" bestFit="1" customWidth="1"/>
    <col min="2324" max="2559" width="9.140625" style="6"/>
    <col min="2560" max="2560" width="14.5703125" style="6" customWidth="1"/>
    <col min="2561" max="2561" width="13.5703125" style="6" customWidth="1"/>
    <col min="2562" max="2562" width="0" style="6" hidden="1" customWidth="1"/>
    <col min="2563" max="2563" width="17.5703125" style="6" bestFit="1" customWidth="1"/>
    <col min="2564" max="2564" width="15.42578125" style="6" customWidth="1"/>
    <col min="2565" max="2565" width="14.42578125" style="6" customWidth="1"/>
    <col min="2566" max="2566" width="22" style="6" customWidth="1"/>
    <col min="2567" max="2567" width="24.85546875" style="6" customWidth="1"/>
    <col min="2568" max="2570" width="0" style="6" hidden="1" customWidth="1"/>
    <col min="2571" max="2571" width="16.140625" style="6" customWidth="1"/>
    <col min="2572" max="2572" width="18.140625" style="6" customWidth="1"/>
    <col min="2573" max="2573" width="16.28515625" style="6" customWidth="1"/>
    <col min="2574" max="2574" width="0" style="6" hidden="1" customWidth="1"/>
    <col min="2575" max="2575" width="21.5703125" style="6" customWidth="1"/>
    <col min="2576" max="2576" width="16.28515625" style="6" customWidth="1"/>
    <col min="2577" max="2577" width="16.7109375" style="6" customWidth="1"/>
    <col min="2578" max="2578" width="30" style="6" customWidth="1"/>
    <col min="2579" max="2579" width="11.7109375" style="6" bestFit="1" customWidth="1"/>
    <col min="2580" max="2815" width="9.140625" style="6"/>
    <col min="2816" max="2816" width="14.5703125" style="6" customWidth="1"/>
    <col min="2817" max="2817" width="13.5703125" style="6" customWidth="1"/>
    <col min="2818" max="2818" width="0" style="6" hidden="1" customWidth="1"/>
    <col min="2819" max="2819" width="17.5703125" style="6" bestFit="1" customWidth="1"/>
    <col min="2820" max="2820" width="15.42578125" style="6" customWidth="1"/>
    <col min="2821" max="2821" width="14.42578125" style="6" customWidth="1"/>
    <col min="2822" max="2822" width="22" style="6" customWidth="1"/>
    <col min="2823" max="2823" width="24.85546875" style="6" customWidth="1"/>
    <col min="2824" max="2826" width="0" style="6" hidden="1" customWidth="1"/>
    <col min="2827" max="2827" width="16.140625" style="6" customWidth="1"/>
    <col min="2828" max="2828" width="18.140625" style="6" customWidth="1"/>
    <col min="2829" max="2829" width="16.28515625" style="6" customWidth="1"/>
    <col min="2830" max="2830" width="0" style="6" hidden="1" customWidth="1"/>
    <col min="2831" max="2831" width="21.5703125" style="6" customWidth="1"/>
    <col min="2832" max="2832" width="16.28515625" style="6" customWidth="1"/>
    <col min="2833" max="2833" width="16.7109375" style="6" customWidth="1"/>
    <col min="2834" max="2834" width="30" style="6" customWidth="1"/>
    <col min="2835" max="2835" width="11.7109375" style="6" bestFit="1" customWidth="1"/>
    <col min="2836" max="3071" width="9.140625" style="6"/>
    <col min="3072" max="3072" width="14.5703125" style="6" customWidth="1"/>
    <col min="3073" max="3073" width="13.5703125" style="6" customWidth="1"/>
    <col min="3074" max="3074" width="0" style="6" hidden="1" customWidth="1"/>
    <col min="3075" max="3075" width="17.5703125" style="6" bestFit="1" customWidth="1"/>
    <col min="3076" max="3076" width="15.42578125" style="6" customWidth="1"/>
    <col min="3077" max="3077" width="14.42578125" style="6" customWidth="1"/>
    <col min="3078" max="3078" width="22" style="6" customWidth="1"/>
    <col min="3079" max="3079" width="24.85546875" style="6" customWidth="1"/>
    <col min="3080" max="3082" width="0" style="6" hidden="1" customWidth="1"/>
    <col min="3083" max="3083" width="16.140625" style="6" customWidth="1"/>
    <col min="3084" max="3084" width="18.140625" style="6" customWidth="1"/>
    <col min="3085" max="3085" width="16.28515625" style="6" customWidth="1"/>
    <col min="3086" max="3086" width="0" style="6" hidden="1" customWidth="1"/>
    <col min="3087" max="3087" width="21.5703125" style="6" customWidth="1"/>
    <col min="3088" max="3088" width="16.28515625" style="6" customWidth="1"/>
    <col min="3089" max="3089" width="16.7109375" style="6" customWidth="1"/>
    <col min="3090" max="3090" width="30" style="6" customWidth="1"/>
    <col min="3091" max="3091" width="11.7109375" style="6" bestFit="1" customWidth="1"/>
    <col min="3092" max="3327" width="9.140625" style="6"/>
    <col min="3328" max="3328" width="14.5703125" style="6" customWidth="1"/>
    <col min="3329" max="3329" width="13.5703125" style="6" customWidth="1"/>
    <col min="3330" max="3330" width="0" style="6" hidden="1" customWidth="1"/>
    <col min="3331" max="3331" width="17.5703125" style="6" bestFit="1" customWidth="1"/>
    <col min="3332" max="3332" width="15.42578125" style="6" customWidth="1"/>
    <col min="3333" max="3333" width="14.42578125" style="6" customWidth="1"/>
    <col min="3334" max="3334" width="22" style="6" customWidth="1"/>
    <col min="3335" max="3335" width="24.85546875" style="6" customWidth="1"/>
    <col min="3336" max="3338" width="0" style="6" hidden="1" customWidth="1"/>
    <col min="3339" max="3339" width="16.140625" style="6" customWidth="1"/>
    <col min="3340" max="3340" width="18.140625" style="6" customWidth="1"/>
    <col min="3341" max="3341" width="16.28515625" style="6" customWidth="1"/>
    <col min="3342" max="3342" width="0" style="6" hidden="1" customWidth="1"/>
    <col min="3343" max="3343" width="21.5703125" style="6" customWidth="1"/>
    <col min="3344" max="3344" width="16.28515625" style="6" customWidth="1"/>
    <col min="3345" max="3345" width="16.7109375" style="6" customWidth="1"/>
    <col min="3346" max="3346" width="30" style="6" customWidth="1"/>
    <col min="3347" max="3347" width="11.7109375" style="6" bestFit="1" customWidth="1"/>
    <col min="3348" max="3583" width="9.140625" style="6"/>
    <col min="3584" max="3584" width="14.5703125" style="6" customWidth="1"/>
    <col min="3585" max="3585" width="13.5703125" style="6" customWidth="1"/>
    <col min="3586" max="3586" width="0" style="6" hidden="1" customWidth="1"/>
    <col min="3587" max="3587" width="17.5703125" style="6" bestFit="1" customWidth="1"/>
    <col min="3588" max="3588" width="15.42578125" style="6" customWidth="1"/>
    <col min="3589" max="3589" width="14.42578125" style="6" customWidth="1"/>
    <col min="3590" max="3590" width="22" style="6" customWidth="1"/>
    <col min="3591" max="3591" width="24.85546875" style="6" customWidth="1"/>
    <col min="3592" max="3594" width="0" style="6" hidden="1" customWidth="1"/>
    <col min="3595" max="3595" width="16.140625" style="6" customWidth="1"/>
    <col min="3596" max="3596" width="18.140625" style="6" customWidth="1"/>
    <col min="3597" max="3597" width="16.28515625" style="6" customWidth="1"/>
    <col min="3598" max="3598" width="0" style="6" hidden="1" customWidth="1"/>
    <col min="3599" max="3599" width="21.5703125" style="6" customWidth="1"/>
    <col min="3600" max="3600" width="16.28515625" style="6" customWidth="1"/>
    <col min="3601" max="3601" width="16.7109375" style="6" customWidth="1"/>
    <col min="3602" max="3602" width="30" style="6" customWidth="1"/>
    <col min="3603" max="3603" width="11.7109375" style="6" bestFit="1" customWidth="1"/>
    <col min="3604" max="3839" width="9.140625" style="6"/>
    <col min="3840" max="3840" width="14.5703125" style="6" customWidth="1"/>
    <col min="3841" max="3841" width="13.5703125" style="6" customWidth="1"/>
    <col min="3842" max="3842" width="0" style="6" hidden="1" customWidth="1"/>
    <col min="3843" max="3843" width="17.5703125" style="6" bestFit="1" customWidth="1"/>
    <col min="3844" max="3844" width="15.42578125" style="6" customWidth="1"/>
    <col min="3845" max="3845" width="14.42578125" style="6" customWidth="1"/>
    <col min="3846" max="3846" width="22" style="6" customWidth="1"/>
    <col min="3847" max="3847" width="24.85546875" style="6" customWidth="1"/>
    <col min="3848" max="3850" width="0" style="6" hidden="1" customWidth="1"/>
    <col min="3851" max="3851" width="16.140625" style="6" customWidth="1"/>
    <col min="3852" max="3852" width="18.140625" style="6" customWidth="1"/>
    <col min="3853" max="3853" width="16.28515625" style="6" customWidth="1"/>
    <col min="3854" max="3854" width="0" style="6" hidden="1" customWidth="1"/>
    <col min="3855" max="3855" width="21.5703125" style="6" customWidth="1"/>
    <col min="3856" max="3856" width="16.28515625" style="6" customWidth="1"/>
    <col min="3857" max="3857" width="16.7109375" style="6" customWidth="1"/>
    <col min="3858" max="3858" width="30" style="6" customWidth="1"/>
    <col min="3859" max="3859" width="11.7109375" style="6" bestFit="1" customWidth="1"/>
    <col min="3860" max="4095" width="9.140625" style="6"/>
    <col min="4096" max="4096" width="14.5703125" style="6" customWidth="1"/>
    <col min="4097" max="4097" width="13.5703125" style="6" customWidth="1"/>
    <col min="4098" max="4098" width="0" style="6" hidden="1" customWidth="1"/>
    <col min="4099" max="4099" width="17.5703125" style="6" bestFit="1" customWidth="1"/>
    <col min="4100" max="4100" width="15.42578125" style="6" customWidth="1"/>
    <col min="4101" max="4101" width="14.42578125" style="6" customWidth="1"/>
    <col min="4102" max="4102" width="22" style="6" customWidth="1"/>
    <col min="4103" max="4103" width="24.85546875" style="6" customWidth="1"/>
    <col min="4104" max="4106" width="0" style="6" hidden="1" customWidth="1"/>
    <col min="4107" max="4107" width="16.140625" style="6" customWidth="1"/>
    <col min="4108" max="4108" width="18.140625" style="6" customWidth="1"/>
    <col min="4109" max="4109" width="16.28515625" style="6" customWidth="1"/>
    <col min="4110" max="4110" width="0" style="6" hidden="1" customWidth="1"/>
    <col min="4111" max="4111" width="21.5703125" style="6" customWidth="1"/>
    <col min="4112" max="4112" width="16.28515625" style="6" customWidth="1"/>
    <col min="4113" max="4113" width="16.7109375" style="6" customWidth="1"/>
    <col min="4114" max="4114" width="30" style="6" customWidth="1"/>
    <col min="4115" max="4115" width="11.7109375" style="6" bestFit="1" customWidth="1"/>
    <col min="4116" max="4351" width="9.140625" style="6"/>
    <col min="4352" max="4352" width="14.5703125" style="6" customWidth="1"/>
    <col min="4353" max="4353" width="13.5703125" style="6" customWidth="1"/>
    <col min="4354" max="4354" width="0" style="6" hidden="1" customWidth="1"/>
    <col min="4355" max="4355" width="17.5703125" style="6" bestFit="1" customWidth="1"/>
    <col min="4356" max="4356" width="15.42578125" style="6" customWidth="1"/>
    <col min="4357" max="4357" width="14.42578125" style="6" customWidth="1"/>
    <col min="4358" max="4358" width="22" style="6" customWidth="1"/>
    <col min="4359" max="4359" width="24.85546875" style="6" customWidth="1"/>
    <col min="4360" max="4362" width="0" style="6" hidden="1" customWidth="1"/>
    <col min="4363" max="4363" width="16.140625" style="6" customWidth="1"/>
    <col min="4364" max="4364" width="18.140625" style="6" customWidth="1"/>
    <col min="4365" max="4365" width="16.28515625" style="6" customWidth="1"/>
    <col min="4366" max="4366" width="0" style="6" hidden="1" customWidth="1"/>
    <col min="4367" max="4367" width="21.5703125" style="6" customWidth="1"/>
    <col min="4368" max="4368" width="16.28515625" style="6" customWidth="1"/>
    <col min="4369" max="4369" width="16.7109375" style="6" customWidth="1"/>
    <col min="4370" max="4370" width="30" style="6" customWidth="1"/>
    <col min="4371" max="4371" width="11.7109375" style="6" bestFit="1" customWidth="1"/>
    <col min="4372" max="4607" width="9.140625" style="6"/>
    <col min="4608" max="4608" width="14.5703125" style="6" customWidth="1"/>
    <col min="4609" max="4609" width="13.5703125" style="6" customWidth="1"/>
    <col min="4610" max="4610" width="0" style="6" hidden="1" customWidth="1"/>
    <col min="4611" max="4611" width="17.5703125" style="6" bestFit="1" customWidth="1"/>
    <col min="4612" max="4612" width="15.42578125" style="6" customWidth="1"/>
    <col min="4613" max="4613" width="14.42578125" style="6" customWidth="1"/>
    <col min="4614" max="4614" width="22" style="6" customWidth="1"/>
    <col min="4615" max="4615" width="24.85546875" style="6" customWidth="1"/>
    <col min="4616" max="4618" width="0" style="6" hidden="1" customWidth="1"/>
    <col min="4619" max="4619" width="16.140625" style="6" customWidth="1"/>
    <col min="4620" max="4620" width="18.140625" style="6" customWidth="1"/>
    <col min="4621" max="4621" width="16.28515625" style="6" customWidth="1"/>
    <col min="4622" max="4622" width="0" style="6" hidden="1" customWidth="1"/>
    <col min="4623" max="4623" width="21.5703125" style="6" customWidth="1"/>
    <col min="4624" max="4624" width="16.28515625" style="6" customWidth="1"/>
    <col min="4625" max="4625" width="16.7109375" style="6" customWidth="1"/>
    <col min="4626" max="4626" width="30" style="6" customWidth="1"/>
    <col min="4627" max="4627" width="11.7109375" style="6" bestFit="1" customWidth="1"/>
    <col min="4628" max="4863" width="9.140625" style="6"/>
    <col min="4864" max="4864" width="14.5703125" style="6" customWidth="1"/>
    <col min="4865" max="4865" width="13.5703125" style="6" customWidth="1"/>
    <col min="4866" max="4866" width="0" style="6" hidden="1" customWidth="1"/>
    <col min="4867" max="4867" width="17.5703125" style="6" bestFit="1" customWidth="1"/>
    <col min="4868" max="4868" width="15.42578125" style="6" customWidth="1"/>
    <col min="4869" max="4869" width="14.42578125" style="6" customWidth="1"/>
    <col min="4870" max="4870" width="22" style="6" customWidth="1"/>
    <col min="4871" max="4871" width="24.85546875" style="6" customWidth="1"/>
    <col min="4872" max="4874" width="0" style="6" hidden="1" customWidth="1"/>
    <col min="4875" max="4875" width="16.140625" style="6" customWidth="1"/>
    <col min="4876" max="4876" width="18.140625" style="6" customWidth="1"/>
    <col min="4877" max="4877" width="16.28515625" style="6" customWidth="1"/>
    <col min="4878" max="4878" width="0" style="6" hidden="1" customWidth="1"/>
    <col min="4879" max="4879" width="21.5703125" style="6" customWidth="1"/>
    <col min="4880" max="4880" width="16.28515625" style="6" customWidth="1"/>
    <col min="4881" max="4881" width="16.7109375" style="6" customWidth="1"/>
    <col min="4882" max="4882" width="30" style="6" customWidth="1"/>
    <col min="4883" max="4883" width="11.7109375" style="6" bestFit="1" customWidth="1"/>
    <col min="4884" max="5119" width="9.140625" style="6"/>
    <col min="5120" max="5120" width="14.5703125" style="6" customWidth="1"/>
    <col min="5121" max="5121" width="13.5703125" style="6" customWidth="1"/>
    <col min="5122" max="5122" width="0" style="6" hidden="1" customWidth="1"/>
    <col min="5123" max="5123" width="17.5703125" style="6" bestFit="1" customWidth="1"/>
    <col min="5124" max="5124" width="15.42578125" style="6" customWidth="1"/>
    <col min="5125" max="5125" width="14.42578125" style="6" customWidth="1"/>
    <col min="5126" max="5126" width="22" style="6" customWidth="1"/>
    <col min="5127" max="5127" width="24.85546875" style="6" customWidth="1"/>
    <col min="5128" max="5130" width="0" style="6" hidden="1" customWidth="1"/>
    <col min="5131" max="5131" width="16.140625" style="6" customWidth="1"/>
    <col min="5132" max="5132" width="18.140625" style="6" customWidth="1"/>
    <col min="5133" max="5133" width="16.28515625" style="6" customWidth="1"/>
    <col min="5134" max="5134" width="0" style="6" hidden="1" customWidth="1"/>
    <col min="5135" max="5135" width="21.5703125" style="6" customWidth="1"/>
    <col min="5136" max="5136" width="16.28515625" style="6" customWidth="1"/>
    <col min="5137" max="5137" width="16.7109375" style="6" customWidth="1"/>
    <col min="5138" max="5138" width="30" style="6" customWidth="1"/>
    <col min="5139" max="5139" width="11.7109375" style="6" bestFit="1" customWidth="1"/>
    <col min="5140" max="5375" width="9.140625" style="6"/>
    <col min="5376" max="5376" width="14.5703125" style="6" customWidth="1"/>
    <col min="5377" max="5377" width="13.5703125" style="6" customWidth="1"/>
    <col min="5378" max="5378" width="0" style="6" hidden="1" customWidth="1"/>
    <col min="5379" max="5379" width="17.5703125" style="6" bestFit="1" customWidth="1"/>
    <col min="5380" max="5380" width="15.42578125" style="6" customWidth="1"/>
    <col min="5381" max="5381" width="14.42578125" style="6" customWidth="1"/>
    <col min="5382" max="5382" width="22" style="6" customWidth="1"/>
    <col min="5383" max="5383" width="24.85546875" style="6" customWidth="1"/>
    <col min="5384" max="5386" width="0" style="6" hidden="1" customWidth="1"/>
    <col min="5387" max="5387" width="16.140625" style="6" customWidth="1"/>
    <col min="5388" max="5388" width="18.140625" style="6" customWidth="1"/>
    <col min="5389" max="5389" width="16.28515625" style="6" customWidth="1"/>
    <col min="5390" max="5390" width="0" style="6" hidden="1" customWidth="1"/>
    <col min="5391" max="5391" width="21.5703125" style="6" customWidth="1"/>
    <col min="5392" max="5392" width="16.28515625" style="6" customWidth="1"/>
    <col min="5393" max="5393" width="16.7109375" style="6" customWidth="1"/>
    <col min="5394" max="5394" width="30" style="6" customWidth="1"/>
    <col min="5395" max="5395" width="11.7109375" style="6" bestFit="1" customWidth="1"/>
    <col min="5396" max="5631" width="9.140625" style="6"/>
    <col min="5632" max="5632" width="14.5703125" style="6" customWidth="1"/>
    <col min="5633" max="5633" width="13.5703125" style="6" customWidth="1"/>
    <col min="5634" max="5634" width="0" style="6" hidden="1" customWidth="1"/>
    <col min="5635" max="5635" width="17.5703125" style="6" bestFit="1" customWidth="1"/>
    <col min="5636" max="5636" width="15.42578125" style="6" customWidth="1"/>
    <col min="5637" max="5637" width="14.42578125" style="6" customWidth="1"/>
    <col min="5638" max="5638" width="22" style="6" customWidth="1"/>
    <col min="5639" max="5639" width="24.85546875" style="6" customWidth="1"/>
    <col min="5640" max="5642" width="0" style="6" hidden="1" customWidth="1"/>
    <col min="5643" max="5643" width="16.140625" style="6" customWidth="1"/>
    <col min="5644" max="5644" width="18.140625" style="6" customWidth="1"/>
    <col min="5645" max="5645" width="16.28515625" style="6" customWidth="1"/>
    <col min="5646" max="5646" width="0" style="6" hidden="1" customWidth="1"/>
    <col min="5647" max="5647" width="21.5703125" style="6" customWidth="1"/>
    <col min="5648" max="5648" width="16.28515625" style="6" customWidth="1"/>
    <col min="5649" max="5649" width="16.7109375" style="6" customWidth="1"/>
    <col min="5650" max="5650" width="30" style="6" customWidth="1"/>
    <col min="5651" max="5651" width="11.7109375" style="6" bestFit="1" customWidth="1"/>
    <col min="5652" max="5887" width="9.140625" style="6"/>
    <col min="5888" max="5888" width="14.5703125" style="6" customWidth="1"/>
    <col min="5889" max="5889" width="13.5703125" style="6" customWidth="1"/>
    <col min="5890" max="5890" width="0" style="6" hidden="1" customWidth="1"/>
    <col min="5891" max="5891" width="17.5703125" style="6" bestFit="1" customWidth="1"/>
    <col min="5892" max="5892" width="15.42578125" style="6" customWidth="1"/>
    <col min="5893" max="5893" width="14.42578125" style="6" customWidth="1"/>
    <col min="5894" max="5894" width="22" style="6" customWidth="1"/>
    <col min="5895" max="5895" width="24.85546875" style="6" customWidth="1"/>
    <col min="5896" max="5898" width="0" style="6" hidden="1" customWidth="1"/>
    <col min="5899" max="5899" width="16.140625" style="6" customWidth="1"/>
    <col min="5900" max="5900" width="18.140625" style="6" customWidth="1"/>
    <col min="5901" max="5901" width="16.28515625" style="6" customWidth="1"/>
    <col min="5902" max="5902" width="0" style="6" hidden="1" customWidth="1"/>
    <col min="5903" max="5903" width="21.5703125" style="6" customWidth="1"/>
    <col min="5904" max="5904" width="16.28515625" style="6" customWidth="1"/>
    <col min="5905" max="5905" width="16.7109375" style="6" customWidth="1"/>
    <col min="5906" max="5906" width="30" style="6" customWidth="1"/>
    <col min="5907" max="5907" width="11.7109375" style="6" bestFit="1" customWidth="1"/>
    <col min="5908" max="6143" width="9.140625" style="6"/>
    <col min="6144" max="6144" width="14.5703125" style="6" customWidth="1"/>
    <col min="6145" max="6145" width="13.5703125" style="6" customWidth="1"/>
    <col min="6146" max="6146" width="0" style="6" hidden="1" customWidth="1"/>
    <col min="6147" max="6147" width="17.5703125" style="6" bestFit="1" customWidth="1"/>
    <col min="6148" max="6148" width="15.42578125" style="6" customWidth="1"/>
    <col min="6149" max="6149" width="14.42578125" style="6" customWidth="1"/>
    <col min="6150" max="6150" width="22" style="6" customWidth="1"/>
    <col min="6151" max="6151" width="24.85546875" style="6" customWidth="1"/>
    <col min="6152" max="6154" width="0" style="6" hidden="1" customWidth="1"/>
    <col min="6155" max="6155" width="16.140625" style="6" customWidth="1"/>
    <col min="6156" max="6156" width="18.140625" style="6" customWidth="1"/>
    <col min="6157" max="6157" width="16.28515625" style="6" customWidth="1"/>
    <col min="6158" max="6158" width="0" style="6" hidden="1" customWidth="1"/>
    <col min="6159" max="6159" width="21.5703125" style="6" customWidth="1"/>
    <col min="6160" max="6160" width="16.28515625" style="6" customWidth="1"/>
    <col min="6161" max="6161" width="16.7109375" style="6" customWidth="1"/>
    <col min="6162" max="6162" width="30" style="6" customWidth="1"/>
    <col min="6163" max="6163" width="11.7109375" style="6" bestFit="1" customWidth="1"/>
    <col min="6164" max="6399" width="9.140625" style="6"/>
    <col min="6400" max="6400" width="14.5703125" style="6" customWidth="1"/>
    <col min="6401" max="6401" width="13.5703125" style="6" customWidth="1"/>
    <col min="6402" max="6402" width="0" style="6" hidden="1" customWidth="1"/>
    <col min="6403" max="6403" width="17.5703125" style="6" bestFit="1" customWidth="1"/>
    <col min="6404" max="6404" width="15.42578125" style="6" customWidth="1"/>
    <col min="6405" max="6405" width="14.42578125" style="6" customWidth="1"/>
    <col min="6406" max="6406" width="22" style="6" customWidth="1"/>
    <col min="6407" max="6407" width="24.85546875" style="6" customWidth="1"/>
    <col min="6408" max="6410" width="0" style="6" hidden="1" customWidth="1"/>
    <col min="6411" max="6411" width="16.140625" style="6" customWidth="1"/>
    <col min="6412" max="6412" width="18.140625" style="6" customWidth="1"/>
    <col min="6413" max="6413" width="16.28515625" style="6" customWidth="1"/>
    <col min="6414" max="6414" width="0" style="6" hidden="1" customWidth="1"/>
    <col min="6415" max="6415" width="21.5703125" style="6" customWidth="1"/>
    <col min="6416" max="6416" width="16.28515625" style="6" customWidth="1"/>
    <col min="6417" max="6417" width="16.7109375" style="6" customWidth="1"/>
    <col min="6418" max="6418" width="30" style="6" customWidth="1"/>
    <col min="6419" max="6419" width="11.7109375" style="6" bestFit="1" customWidth="1"/>
    <col min="6420" max="6655" width="9.140625" style="6"/>
    <col min="6656" max="6656" width="14.5703125" style="6" customWidth="1"/>
    <col min="6657" max="6657" width="13.5703125" style="6" customWidth="1"/>
    <col min="6658" max="6658" width="0" style="6" hidden="1" customWidth="1"/>
    <col min="6659" max="6659" width="17.5703125" style="6" bestFit="1" customWidth="1"/>
    <col min="6660" max="6660" width="15.42578125" style="6" customWidth="1"/>
    <col min="6661" max="6661" width="14.42578125" style="6" customWidth="1"/>
    <col min="6662" max="6662" width="22" style="6" customWidth="1"/>
    <col min="6663" max="6663" width="24.85546875" style="6" customWidth="1"/>
    <col min="6664" max="6666" width="0" style="6" hidden="1" customWidth="1"/>
    <col min="6667" max="6667" width="16.140625" style="6" customWidth="1"/>
    <col min="6668" max="6668" width="18.140625" style="6" customWidth="1"/>
    <col min="6669" max="6669" width="16.28515625" style="6" customWidth="1"/>
    <col min="6670" max="6670" width="0" style="6" hidden="1" customWidth="1"/>
    <col min="6671" max="6671" width="21.5703125" style="6" customWidth="1"/>
    <col min="6672" max="6672" width="16.28515625" style="6" customWidth="1"/>
    <col min="6673" max="6673" width="16.7109375" style="6" customWidth="1"/>
    <col min="6674" max="6674" width="30" style="6" customWidth="1"/>
    <col min="6675" max="6675" width="11.7109375" style="6" bestFit="1" customWidth="1"/>
    <col min="6676" max="6911" width="9.140625" style="6"/>
    <col min="6912" max="6912" width="14.5703125" style="6" customWidth="1"/>
    <col min="6913" max="6913" width="13.5703125" style="6" customWidth="1"/>
    <col min="6914" max="6914" width="0" style="6" hidden="1" customWidth="1"/>
    <col min="6915" max="6915" width="17.5703125" style="6" bestFit="1" customWidth="1"/>
    <col min="6916" max="6916" width="15.42578125" style="6" customWidth="1"/>
    <col min="6917" max="6917" width="14.42578125" style="6" customWidth="1"/>
    <col min="6918" max="6918" width="22" style="6" customWidth="1"/>
    <col min="6919" max="6919" width="24.85546875" style="6" customWidth="1"/>
    <col min="6920" max="6922" width="0" style="6" hidden="1" customWidth="1"/>
    <col min="6923" max="6923" width="16.140625" style="6" customWidth="1"/>
    <col min="6924" max="6924" width="18.140625" style="6" customWidth="1"/>
    <col min="6925" max="6925" width="16.28515625" style="6" customWidth="1"/>
    <col min="6926" max="6926" width="0" style="6" hidden="1" customWidth="1"/>
    <col min="6927" max="6927" width="21.5703125" style="6" customWidth="1"/>
    <col min="6928" max="6928" width="16.28515625" style="6" customWidth="1"/>
    <col min="6929" max="6929" width="16.7109375" style="6" customWidth="1"/>
    <col min="6930" max="6930" width="30" style="6" customWidth="1"/>
    <col min="6931" max="6931" width="11.7109375" style="6" bestFit="1" customWidth="1"/>
    <col min="6932" max="7167" width="9.140625" style="6"/>
    <col min="7168" max="7168" width="14.5703125" style="6" customWidth="1"/>
    <col min="7169" max="7169" width="13.5703125" style="6" customWidth="1"/>
    <col min="7170" max="7170" width="0" style="6" hidden="1" customWidth="1"/>
    <col min="7171" max="7171" width="17.5703125" style="6" bestFit="1" customWidth="1"/>
    <col min="7172" max="7172" width="15.42578125" style="6" customWidth="1"/>
    <col min="7173" max="7173" width="14.42578125" style="6" customWidth="1"/>
    <col min="7174" max="7174" width="22" style="6" customWidth="1"/>
    <col min="7175" max="7175" width="24.85546875" style="6" customWidth="1"/>
    <col min="7176" max="7178" width="0" style="6" hidden="1" customWidth="1"/>
    <col min="7179" max="7179" width="16.140625" style="6" customWidth="1"/>
    <col min="7180" max="7180" width="18.140625" style="6" customWidth="1"/>
    <col min="7181" max="7181" width="16.28515625" style="6" customWidth="1"/>
    <col min="7182" max="7182" width="0" style="6" hidden="1" customWidth="1"/>
    <col min="7183" max="7183" width="21.5703125" style="6" customWidth="1"/>
    <col min="7184" max="7184" width="16.28515625" style="6" customWidth="1"/>
    <col min="7185" max="7185" width="16.7109375" style="6" customWidth="1"/>
    <col min="7186" max="7186" width="30" style="6" customWidth="1"/>
    <col min="7187" max="7187" width="11.7109375" style="6" bestFit="1" customWidth="1"/>
    <col min="7188" max="7423" width="9.140625" style="6"/>
    <col min="7424" max="7424" width="14.5703125" style="6" customWidth="1"/>
    <col min="7425" max="7425" width="13.5703125" style="6" customWidth="1"/>
    <col min="7426" max="7426" width="0" style="6" hidden="1" customWidth="1"/>
    <col min="7427" max="7427" width="17.5703125" style="6" bestFit="1" customWidth="1"/>
    <col min="7428" max="7428" width="15.42578125" style="6" customWidth="1"/>
    <col min="7429" max="7429" width="14.42578125" style="6" customWidth="1"/>
    <col min="7430" max="7430" width="22" style="6" customWidth="1"/>
    <col min="7431" max="7431" width="24.85546875" style="6" customWidth="1"/>
    <col min="7432" max="7434" width="0" style="6" hidden="1" customWidth="1"/>
    <col min="7435" max="7435" width="16.140625" style="6" customWidth="1"/>
    <col min="7436" max="7436" width="18.140625" style="6" customWidth="1"/>
    <col min="7437" max="7437" width="16.28515625" style="6" customWidth="1"/>
    <col min="7438" max="7438" width="0" style="6" hidden="1" customWidth="1"/>
    <col min="7439" max="7439" width="21.5703125" style="6" customWidth="1"/>
    <col min="7440" max="7440" width="16.28515625" style="6" customWidth="1"/>
    <col min="7441" max="7441" width="16.7109375" style="6" customWidth="1"/>
    <col min="7442" max="7442" width="30" style="6" customWidth="1"/>
    <col min="7443" max="7443" width="11.7109375" style="6" bestFit="1" customWidth="1"/>
    <col min="7444" max="7679" width="9.140625" style="6"/>
    <col min="7680" max="7680" width="14.5703125" style="6" customWidth="1"/>
    <col min="7681" max="7681" width="13.5703125" style="6" customWidth="1"/>
    <col min="7682" max="7682" width="0" style="6" hidden="1" customWidth="1"/>
    <col min="7683" max="7683" width="17.5703125" style="6" bestFit="1" customWidth="1"/>
    <col min="7684" max="7684" width="15.42578125" style="6" customWidth="1"/>
    <col min="7685" max="7685" width="14.42578125" style="6" customWidth="1"/>
    <col min="7686" max="7686" width="22" style="6" customWidth="1"/>
    <col min="7687" max="7687" width="24.85546875" style="6" customWidth="1"/>
    <col min="7688" max="7690" width="0" style="6" hidden="1" customWidth="1"/>
    <col min="7691" max="7691" width="16.140625" style="6" customWidth="1"/>
    <col min="7692" max="7692" width="18.140625" style="6" customWidth="1"/>
    <col min="7693" max="7693" width="16.28515625" style="6" customWidth="1"/>
    <col min="7694" max="7694" width="0" style="6" hidden="1" customWidth="1"/>
    <col min="7695" max="7695" width="21.5703125" style="6" customWidth="1"/>
    <col min="7696" max="7696" width="16.28515625" style="6" customWidth="1"/>
    <col min="7697" max="7697" width="16.7109375" style="6" customWidth="1"/>
    <col min="7698" max="7698" width="30" style="6" customWidth="1"/>
    <col min="7699" max="7699" width="11.7109375" style="6" bestFit="1" customWidth="1"/>
    <col min="7700" max="7935" width="9.140625" style="6"/>
    <col min="7936" max="7936" width="14.5703125" style="6" customWidth="1"/>
    <col min="7937" max="7937" width="13.5703125" style="6" customWidth="1"/>
    <col min="7938" max="7938" width="0" style="6" hidden="1" customWidth="1"/>
    <col min="7939" max="7939" width="17.5703125" style="6" bestFit="1" customWidth="1"/>
    <col min="7940" max="7940" width="15.42578125" style="6" customWidth="1"/>
    <col min="7941" max="7941" width="14.42578125" style="6" customWidth="1"/>
    <col min="7942" max="7942" width="22" style="6" customWidth="1"/>
    <col min="7943" max="7943" width="24.85546875" style="6" customWidth="1"/>
    <col min="7944" max="7946" width="0" style="6" hidden="1" customWidth="1"/>
    <col min="7947" max="7947" width="16.140625" style="6" customWidth="1"/>
    <col min="7948" max="7948" width="18.140625" style="6" customWidth="1"/>
    <col min="7949" max="7949" width="16.28515625" style="6" customWidth="1"/>
    <col min="7950" max="7950" width="0" style="6" hidden="1" customWidth="1"/>
    <col min="7951" max="7951" width="21.5703125" style="6" customWidth="1"/>
    <col min="7952" max="7952" width="16.28515625" style="6" customWidth="1"/>
    <col min="7953" max="7953" width="16.7109375" style="6" customWidth="1"/>
    <col min="7954" max="7954" width="30" style="6" customWidth="1"/>
    <col min="7955" max="7955" width="11.7109375" style="6" bestFit="1" customWidth="1"/>
    <col min="7956" max="8191" width="9.140625" style="6"/>
    <col min="8192" max="8192" width="14.5703125" style="6" customWidth="1"/>
    <col min="8193" max="8193" width="13.5703125" style="6" customWidth="1"/>
    <col min="8194" max="8194" width="0" style="6" hidden="1" customWidth="1"/>
    <col min="8195" max="8195" width="17.5703125" style="6" bestFit="1" customWidth="1"/>
    <col min="8196" max="8196" width="15.42578125" style="6" customWidth="1"/>
    <col min="8197" max="8197" width="14.42578125" style="6" customWidth="1"/>
    <col min="8198" max="8198" width="22" style="6" customWidth="1"/>
    <col min="8199" max="8199" width="24.85546875" style="6" customWidth="1"/>
    <col min="8200" max="8202" width="0" style="6" hidden="1" customWidth="1"/>
    <col min="8203" max="8203" width="16.140625" style="6" customWidth="1"/>
    <col min="8204" max="8204" width="18.140625" style="6" customWidth="1"/>
    <col min="8205" max="8205" width="16.28515625" style="6" customWidth="1"/>
    <col min="8206" max="8206" width="0" style="6" hidden="1" customWidth="1"/>
    <col min="8207" max="8207" width="21.5703125" style="6" customWidth="1"/>
    <col min="8208" max="8208" width="16.28515625" style="6" customWidth="1"/>
    <col min="8209" max="8209" width="16.7109375" style="6" customWidth="1"/>
    <col min="8210" max="8210" width="30" style="6" customWidth="1"/>
    <col min="8211" max="8211" width="11.7109375" style="6" bestFit="1" customWidth="1"/>
    <col min="8212" max="8447" width="9.140625" style="6"/>
    <col min="8448" max="8448" width="14.5703125" style="6" customWidth="1"/>
    <col min="8449" max="8449" width="13.5703125" style="6" customWidth="1"/>
    <col min="8450" max="8450" width="0" style="6" hidden="1" customWidth="1"/>
    <col min="8451" max="8451" width="17.5703125" style="6" bestFit="1" customWidth="1"/>
    <col min="8452" max="8452" width="15.42578125" style="6" customWidth="1"/>
    <col min="8453" max="8453" width="14.42578125" style="6" customWidth="1"/>
    <col min="8454" max="8454" width="22" style="6" customWidth="1"/>
    <col min="8455" max="8455" width="24.85546875" style="6" customWidth="1"/>
    <col min="8456" max="8458" width="0" style="6" hidden="1" customWidth="1"/>
    <col min="8459" max="8459" width="16.140625" style="6" customWidth="1"/>
    <col min="8460" max="8460" width="18.140625" style="6" customWidth="1"/>
    <col min="8461" max="8461" width="16.28515625" style="6" customWidth="1"/>
    <col min="8462" max="8462" width="0" style="6" hidden="1" customWidth="1"/>
    <col min="8463" max="8463" width="21.5703125" style="6" customWidth="1"/>
    <col min="8464" max="8464" width="16.28515625" style="6" customWidth="1"/>
    <col min="8465" max="8465" width="16.7109375" style="6" customWidth="1"/>
    <col min="8466" max="8466" width="30" style="6" customWidth="1"/>
    <col min="8467" max="8467" width="11.7109375" style="6" bestFit="1" customWidth="1"/>
    <col min="8468" max="8703" width="9.140625" style="6"/>
    <col min="8704" max="8704" width="14.5703125" style="6" customWidth="1"/>
    <col min="8705" max="8705" width="13.5703125" style="6" customWidth="1"/>
    <col min="8706" max="8706" width="0" style="6" hidden="1" customWidth="1"/>
    <col min="8707" max="8707" width="17.5703125" style="6" bestFit="1" customWidth="1"/>
    <col min="8708" max="8708" width="15.42578125" style="6" customWidth="1"/>
    <col min="8709" max="8709" width="14.42578125" style="6" customWidth="1"/>
    <col min="8710" max="8710" width="22" style="6" customWidth="1"/>
    <col min="8711" max="8711" width="24.85546875" style="6" customWidth="1"/>
    <col min="8712" max="8714" width="0" style="6" hidden="1" customWidth="1"/>
    <col min="8715" max="8715" width="16.140625" style="6" customWidth="1"/>
    <col min="8716" max="8716" width="18.140625" style="6" customWidth="1"/>
    <col min="8717" max="8717" width="16.28515625" style="6" customWidth="1"/>
    <col min="8718" max="8718" width="0" style="6" hidden="1" customWidth="1"/>
    <col min="8719" max="8719" width="21.5703125" style="6" customWidth="1"/>
    <col min="8720" max="8720" width="16.28515625" style="6" customWidth="1"/>
    <col min="8721" max="8721" width="16.7109375" style="6" customWidth="1"/>
    <col min="8722" max="8722" width="30" style="6" customWidth="1"/>
    <col min="8723" max="8723" width="11.7109375" style="6" bestFit="1" customWidth="1"/>
    <col min="8724" max="8959" width="9.140625" style="6"/>
    <col min="8960" max="8960" width="14.5703125" style="6" customWidth="1"/>
    <col min="8961" max="8961" width="13.5703125" style="6" customWidth="1"/>
    <col min="8962" max="8962" width="0" style="6" hidden="1" customWidth="1"/>
    <col min="8963" max="8963" width="17.5703125" style="6" bestFit="1" customWidth="1"/>
    <col min="8964" max="8964" width="15.42578125" style="6" customWidth="1"/>
    <col min="8965" max="8965" width="14.42578125" style="6" customWidth="1"/>
    <col min="8966" max="8966" width="22" style="6" customWidth="1"/>
    <col min="8967" max="8967" width="24.85546875" style="6" customWidth="1"/>
    <col min="8968" max="8970" width="0" style="6" hidden="1" customWidth="1"/>
    <col min="8971" max="8971" width="16.140625" style="6" customWidth="1"/>
    <col min="8972" max="8972" width="18.140625" style="6" customWidth="1"/>
    <col min="8973" max="8973" width="16.28515625" style="6" customWidth="1"/>
    <col min="8974" max="8974" width="0" style="6" hidden="1" customWidth="1"/>
    <col min="8975" max="8975" width="21.5703125" style="6" customWidth="1"/>
    <col min="8976" max="8976" width="16.28515625" style="6" customWidth="1"/>
    <col min="8977" max="8977" width="16.7109375" style="6" customWidth="1"/>
    <col min="8978" max="8978" width="30" style="6" customWidth="1"/>
    <col min="8979" max="8979" width="11.7109375" style="6" bestFit="1" customWidth="1"/>
    <col min="8980" max="9215" width="9.140625" style="6"/>
    <col min="9216" max="9216" width="14.5703125" style="6" customWidth="1"/>
    <col min="9217" max="9217" width="13.5703125" style="6" customWidth="1"/>
    <col min="9218" max="9218" width="0" style="6" hidden="1" customWidth="1"/>
    <col min="9219" max="9219" width="17.5703125" style="6" bestFit="1" customWidth="1"/>
    <col min="9220" max="9220" width="15.42578125" style="6" customWidth="1"/>
    <col min="9221" max="9221" width="14.42578125" style="6" customWidth="1"/>
    <col min="9222" max="9222" width="22" style="6" customWidth="1"/>
    <col min="9223" max="9223" width="24.85546875" style="6" customWidth="1"/>
    <col min="9224" max="9226" width="0" style="6" hidden="1" customWidth="1"/>
    <col min="9227" max="9227" width="16.140625" style="6" customWidth="1"/>
    <col min="9228" max="9228" width="18.140625" style="6" customWidth="1"/>
    <col min="9229" max="9229" width="16.28515625" style="6" customWidth="1"/>
    <col min="9230" max="9230" width="0" style="6" hidden="1" customWidth="1"/>
    <col min="9231" max="9231" width="21.5703125" style="6" customWidth="1"/>
    <col min="9232" max="9232" width="16.28515625" style="6" customWidth="1"/>
    <col min="9233" max="9233" width="16.7109375" style="6" customWidth="1"/>
    <col min="9234" max="9234" width="30" style="6" customWidth="1"/>
    <col min="9235" max="9235" width="11.7109375" style="6" bestFit="1" customWidth="1"/>
    <col min="9236" max="9471" width="9.140625" style="6"/>
    <col min="9472" max="9472" width="14.5703125" style="6" customWidth="1"/>
    <col min="9473" max="9473" width="13.5703125" style="6" customWidth="1"/>
    <col min="9474" max="9474" width="0" style="6" hidden="1" customWidth="1"/>
    <col min="9475" max="9475" width="17.5703125" style="6" bestFit="1" customWidth="1"/>
    <col min="9476" max="9476" width="15.42578125" style="6" customWidth="1"/>
    <col min="9477" max="9477" width="14.42578125" style="6" customWidth="1"/>
    <col min="9478" max="9478" width="22" style="6" customWidth="1"/>
    <col min="9479" max="9479" width="24.85546875" style="6" customWidth="1"/>
    <col min="9480" max="9482" width="0" style="6" hidden="1" customWidth="1"/>
    <col min="9483" max="9483" width="16.140625" style="6" customWidth="1"/>
    <col min="9484" max="9484" width="18.140625" style="6" customWidth="1"/>
    <col min="9485" max="9485" width="16.28515625" style="6" customWidth="1"/>
    <col min="9486" max="9486" width="0" style="6" hidden="1" customWidth="1"/>
    <col min="9487" max="9487" width="21.5703125" style="6" customWidth="1"/>
    <col min="9488" max="9488" width="16.28515625" style="6" customWidth="1"/>
    <col min="9489" max="9489" width="16.7109375" style="6" customWidth="1"/>
    <col min="9490" max="9490" width="30" style="6" customWidth="1"/>
    <col min="9491" max="9491" width="11.7109375" style="6" bestFit="1" customWidth="1"/>
    <col min="9492" max="9727" width="9.140625" style="6"/>
    <col min="9728" max="9728" width="14.5703125" style="6" customWidth="1"/>
    <col min="9729" max="9729" width="13.5703125" style="6" customWidth="1"/>
    <col min="9730" max="9730" width="0" style="6" hidden="1" customWidth="1"/>
    <col min="9731" max="9731" width="17.5703125" style="6" bestFit="1" customWidth="1"/>
    <col min="9732" max="9732" width="15.42578125" style="6" customWidth="1"/>
    <col min="9733" max="9733" width="14.42578125" style="6" customWidth="1"/>
    <col min="9734" max="9734" width="22" style="6" customWidth="1"/>
    <col min="9735" max="9735" width="24.85546875" style="6" customWidth="1"/>
    <col min="9736" max="9738" width="0" style="6" hidden="1" customWidth="1"/>
    <col min="9739" max="9739" width="16.140625" style="6" customWidth="1"/>
    <col min="9740" max="9740" width="18.140625" style="6" customWidth="1"/>
    <col min="9741" max="9741" width="16.28515625" style="6" customWidth="1"/>
    <col min="9742" max="9742" width="0" style="6" hidden="1" customWidth="1"/>
    <col min="9743" max="9743" width="21.5703125" style="6" customWidth="1"/>
    <col min="9744" max="9744" width="16.28515625" style="6" customWidth="1"/>
    <col min="9745" max="9745" width="16.7109375" style="6" customWidth="1"/>
    <col min="9746" max="9746" width="30" style="6" customWidth="1"/>
    <col min="9747" max="9747" width="11.7109375" style="6" bestFit="1" customWidth="1"/>
    <col min="9748" max="9983" width="9.140625" style="6"/>
    <col min="9984" max="9984" width="14.5703125" style="6" customWidth="1"/>
    <col min="9985" max="9985" width="13.5703125" style="6" customWidth="1"/>
    <col min="9986" max="9986" width="0" style="6" hidden="1" customWidth="1"/>
    <col min="9987" max="9987" width="17.5703125" style="6" bestFit="1" customWidth="1"/>
    <col min="9988" max="9988" width="15.42578125" style="6" customWidth="1"/>
    <col min="9989" max="9989" width="14.42578125" style="6" customWidth="1"/>
    <col min="9990" max="9990" width="22" style="6" customWidth="1"/>
    <col min="9991" max="9991" width="24.85546875" style="6" customWidth="1"/>
    <col min="9992" max="9994" width="0" style="6" hidden="1" customWidth="1"/>
    <col min="9995" max="9995" width="16.140625" style="6" customWidth="1"/>
    <col min="9996" max="9996" width="18.140625" style="6" customWidth="1"/>
    <col min="9997" max="9997" width="16.28515625" style="6" customWidth="1"/>
    <col min="9998" max="9998" width="0" style="6" hidden="1" customWidth="1"/>
    <col min="9999" max="9999" width="21.5703125" style="6" customWidth="1"/>
    <col min="10000" max="10000" width="16.28515625" style="6" customWidth="1"/>
    <col min="10001" max="10001" width="16.7109375" style="6" customWidth="1"/>
    <col min="10002" max="10002" width="30" style="6" customWidth="1"/>
    <col min="10003" max="10003" width="11.7109375" style="6" bestFit="1" customWidth="1"/>
    <col min="10004" max="10239" width="9.140625" style="6"/>
    <col min="10240" max="10240" width="14.5703125" style="6" customWidth="1"/>
    <col min="10241" max="10241" width="13.5703125" style="6" customWidth="1"/>
    <col min="10242" max="10242" width="0" style="6" hidden="1" customWidth="1"/>
    <col min="10243" max="10243" width="17.5703125" style="6" bestFit="1" customWidth="1"/>
    <col min="10244" max="10244" width="15.42578125" style="6" customWidth="1"/>
    <col min="10245" max="10245" width="14.42578125" style="6" customWidth="1"/>
    <col min="10246" max="10246" width="22" style="6" customWidth="1"/>
    <col min="10247" max="10247" width="24.85546875" style="6" customWidth="1"/>
    <col min="10248" max="10250" width="0" style="6" hidden="1" customWidth="1"/>
    <col min="10251" max="10251" width="16.140625" style="6" customWidth="1"/>
    <col min="10252" max="10252" width="18.140625" style="6" customWidth="1"/>
    <col min="10253" max="10253" width="16.28515625" style="6" customWidth="1"/>
    <col min="10254" max="10254" width="0" style="6" hidden="1" customWidth="1"/>
    <col min="10255" max="10255" width="21.5703125" style="6" customWidth="1"/>
    <col min="10256" max="10256" width="16.28515625" style="6" customWidth="1"/>
    <col min="10257" max="10257" width="16.7109375" style="6" customWidth="1"/>
    <col min="10258" max="10258" width="30" style="6" customWidth="1"/>
    <col min="10259" max="10259" width="11.7109375" style="6" bestFit="1" customWidth="1"/>
    <col min="10260" max="10495" width="9.140625" style="6"/>
    <col min="10496" max="10496" width="14.5703125" style="6" customWidth="1"/>
    <col min="10497" max="10497" width="13.5703125" style="6" customWidth="1"/>
    <col min="10498" max="10498" width="0" style="6" hidden="1" customWidth="1"/>
    <col min="10499" max="10499" width="17.5703125" style="6" bestFit="1" customWidth="1"/>
    <col min="10500" max="10500" width="15.42578125" style="6" customWidth="1"/>
    <col min="10501" max="10501" width="14.42578125" style="6" customWidth="1"/>
    <col min="10502" max="10502" width="22" style="6" customWidth="1"/>
    <col min="10503" max="10503" width="24.85546875" style="6" customWidth="1"/>
    <col min="10504" max="10506" width="0" style="6" hidden="1" customWidth="1"/>
    <col min="10507" max="10507" width="16.140625" style="6" customWidth="1"/>
    <col min="10508" max="10508" width="18.140625" style="6" customWidth="1"/>
    <col min="10509" max="10509" width="16.28515625" style="6" customWidth="1"/>
    <col min="10510" max="10510" width="0" style="6" hidden="1" customWidth="1"/>
    <col min="10511" max="10511" width="21.5703125" style="6" customWidth="1"/>
    <col min="10512" max="10512" width="16.28515625" style="6" customWidth="1"/>
    <col min="10513" max="10513" width="16.7109375" style="6" customWidth="1"/>
    <col min="10514" max="10514" width="30" style="6" customWidth="1"/>
    <col min="10515" max="10515" width="11.7109375" style="6" bestFit="1" customWidth="1"/>
    <col min="10516" max="10751" width="9.140625" style="6"/>
    <col min="10752" max="10752" width="14.5703125" style="6" customWidth="1"/>
    <col min="10753" max="10753" width="13.5703125" style="6" customWidth="1"/>
    <col min="10754" max="10754" width="0" style="6" hidden="1" customWidth="1"/>
    <col min="10755" max="10755" width="17.5703125" style="6" bestFit="1" customWidth="1"/>
    <col min="10756" max="10756" width="15.42578125" style="6" customWidth="1"/>
    <col min="10757" max="10757" width="14.42578125" style="6" customWidth="1"/>
    <col min="10758" max="10758" width="22" style="6" customWidth="1"/>
    <col min="10759" max="10759" width="24.85546875" style="6" customWidth="1"/>
    <col min="10760" max="10762" width="0" style="6" hidden="1" customWidth="1"/>
    <col min="10763" max="10763" width="16.140625" style="6" customWidth="1"/>
    <col min="10764" max="10764" width="18.140625" style="6" customWidth="1"/>
    <col min="10765" max="10765" width="16.28515625" style="6" customWidth="1"/>
    <col min="10766" max="10766" width="0" style="6" hidden="1" customWidth="1"/>
    <col min="10767" max="10767" width="21.5703125" style="6" customWidth="1"/>
    <col min="10768" max="10768" width="16.28515625" style="6" customWidth="1"/>
    <col min="10769" max="10769" width="16.7109375" style="6" customWidth="1"/>
    <col min="10770" max="10770" width="30" style="6" customWidth="1"/>
    <col min="10771" max="10771" width="11.7109375" style="6" bestFit="1" customWidth="1"/>
    <col min="10772" max="11007" width="9.140625" style="6"/>
    <col min="11008" max="11008" width="14.5703125" style="6" customWidth="1"/>
    <col min="11009" max="11009" width="13.5703125" style="6" customWidth="1"/>
    <col min="11010" max="11010" width="0" style="6" hidden="1" customWidth="1"/>
    <col min="11011" max="11011" width="17.5703125" style="6" bestFit="1" customWidth="1"/>
    <col min="11012" max="11012" width="15.42578125" style="6" customWidth="1"/>
    <col min="11013" max="11013" width="14.42578125" style="6" customWidth="1"/>
    <col min="11014" max="11014" width="22" style="6" customWidth="1"/>
    <col min="11015" max="11015" width="24.85546875" style="6" customWidth="1"/>
    <col min="11016" max="11018" width="0" style="6" hidden="1" customWidth="1"/>
    <col min="11019" max="11019" width="16.140625" style="6" customWidth="1"/>
    <col min="11020" max="11020" width="18.140625" style="6" customWidth="1"/>
    <col min="11021" max="11021" width="16.28515625" style="6" customWidth="1"/>
    <col min="11022" max="11022" width="0" style="6" hidden="1" customWidth="1"/>
    <col min="11023" max="11023" width="21.5703125" style="6" customWidth="1"/>
    <col min="11024" max="11024" width="16.28515625" style="6" customWidth="1"/>
    <col min="11025" max="11025" width="16.7109375" style="6" customWidth="1"/>
    <col min="11026" max="11026" width="30" style="6" customWidth="1"/>
    <col min="11027" max="11027" width="11.7109375" style="6" bestFit="1" customWidth="1"/>
    <col min="11028" max="11263" width="9.140625" style="6"/>
    <col min="11264" max="11264" width="14.5703125" style="6" customWidth="1"/>
    <col min="11265" max="11265" width="13.5703125" style="6" customWidth="1"/>
    <col min="11266" max="11266" width="0" style="6" hidden="1" customWidth="1"/>
    <col min="11267" max="11267" width="17.5703125" style="6" bestFit="1" customWidth="1"/>
    <col min="11268" max="11268" width="15.42578125" style="6" customWidth="1"/>
    <col min="11269" max="11269" width="14.42578125" style="6" customWidth="1"/>
    <col min="11270" max="11270" width="22" style="6" customWidth="1"/>
    <col min="11271" max="11271" width="24.85546875" style="6" customWidth="1"/>
    <col min="11272" max="11274" width="0" style="6" hidden="1" customWidth="1"/>
    <col min="11275" max="11275" width="16.140625" style="6" customWidth="1"/>
    <col min="11276" max="11276" width="18.140625" style="6" customWidth="1"/>
    <col min="11277" max="11277" width="16.28515625" style="6" customWidth="1"/>
    <col min="11278" max="11278" width="0" style="6" hidden="1" customWidth="1"/>
    <col min="11279" max="11279" width="21.5703125" style="6" customWidth="1"/>
    <col min="11280" max="11280" width="16.28515625" style="6" customWidth="1"/>
    <col min="11281" max="11281" width="16.7109375" style="6" customWidth="1"/>
    <col min="11282" max="11282" width="30" style="6" customWidth="1"/>
    <col min="11283" max="11283" width="11.7109375" style="6" bestFit="1" customWidth="1"/>
    <col min="11284" max="11519" width="9.140625" style="6"/>
    <col min="11520" max="11520" width="14.5703125" style="6" customWidth="1"/>
    <col min="11521" max="11521" width="13.5703125" style="6" customWidth="1"/>
    <col min="11522" max="11522" width="0" style="6" hidden="1" customWidth="1"/>
    <col min="11523" max="11523" width="17.5703125" style="6" bestFit="1" customWidth="1"/>
    <col min="11524" max="11524" width="15.42578125" style="6" customWidth="1"/>
    <col min="11525" max="11525" width="14.42578125" style="6" customWidth="1"/>
    <col min="11526" max="11526" width="22" style="6" customWidth="1"/>
    <col min="11527" max="11527" width="24.85546875" style="6" customWidth="1"/>
    <col min="11528" max="11530" width="0" style="6" hidden="1" customWidth="1"/>
    <col min="11531" max="11531" width="16.140625" style="6" customWidth="1"/>
    <col min="11532" max="11532" width="18.140625" style="6" customWidth="1"/>
    <col min="11533" max="11533" width="16.28515625" style="6" customWidth="1"/>
    <col min="11534" max="11534" width="0" style="6" hidden="1" customWidth="1"/>
    <col min="11535" max="11535" width="21.5703125" style="6" customWidth="1"/>
    <col min="11536" max="11536" width="16.28515625" style="6" customWidth="1"/>
    <col min="11537" max="11537" width="16.7109375" style="6" customWidth="1"/>
    <col min="11538" max="11538" width="30" style="6" customWidth="1"/>
    <col min="11539" max="11539" width="11.7109375" style="6" bestFit="1" customWidth="1"/>
    <col min="11540" max="11775" width="9.140625" style="6"/>
    <col min="11776" max="11776" width="14.5703125" style="6" customWidth="1"/>
    <col min="11777" max="11777" width="13.5703125" style="6" customWidth="1"/>
    <col min="11778" max="11778" width="0" style="6" hidden="1" customWidth="1"/>
    <col min="11779" max="11779" width="17.5703125" style="6" bestFit="1" customWidth="1"/>
    <col min="11780" max="11780" width="15.42578125" style="6" customWidth="1"/>
    <col min="11781" max="11781" width="14.42578125" style="6" customWidth="1"/>
    <col min="11782" max="11782" width="22" style="6" customWidth="1"/>
    <col min="11783" max="11783" width="24.85546875" style="6" customWidth="1"/>
    <col min="11784" max="11786" width="0" style="6" hidden="1" customWidth="1"/>
    <col min="11787" max="11787" width="16.140625" style="6" customWidth="1"/>
    <col min="11788" max="11788" width="18.140625" style="6" customWidth="1"/>
    <col min="11789" max="11789" width="16.28515625" style="6" customWidth="1"/>
    <col min="11790" max="11790" width="0" style="6" hidden="1" customWidth="1"/>
    <col min="11791" max="11791" width="21.5703125" style="6" customWidth="1"/>
    <col min="11792" max="11792" width="16.28515625" style="6" customWidth="1"/>
    <col min="11793" max="11793" width="16.7109375" style="6" customWidth="1"/>
    <col min="11794" max="11794" width="30" style="6" customWidth="1"/>
    <col min="11795" max="11795" width="11.7109375" style="6" bestFit="1" customWidth="1"/>
    <col min="11796" max="12031" width="9.140625" style="6"/>
    <col min="12032" max="12032" width="14.5703125" style="6" customWidth="1"/>
    <col min="12033" max="12033" width="13.5703125" style="6" customWidth="1"/>
    <col min="12034" max="12034" width="0" style="6" hidden="1" customWidth="1"/>
    <col min="12035" max="12035" width="17.5703125" style="6" bestFit="1" customWidth="1"/>
    <col min="12036" max="12036" width="15.42578125" style="6" customWidth="1"/>
    <col min="12037" max="12037" width="14.42578125" style="6" customWidth="1"/>
    <col min="12038" max="12038" width="22" style="6" customWidth="1"/>
    <col min="12039" max="12039" width="24.85546875" style="6" customWidth="1"/>
    <col min="12040" max="12042" width="0" style="6" hidden="1" customWidth="1"/>
    <col min="12043" max="12043" width="16.140625" style="6" customWidth="1"/>
    <col min="12044" max="12044" width="18.140625" style="6" customWidth="1"/>
    <col min="12045" max="12045" width="16.28515625" style="6" customWidth="1"/>
    <col min="12046" max="12046" width="0" style="6" hidden="1" customWidth="1"/>
    <col min="12047" max="12047" width="21.5703125" style="6" customWidth="1"/>
    <col min="12048" max="12048" width="16.28515625" style="6" customWidth="1"/>
    <col min="12049" max="12049" width="16.7109375" style="6" customWidth="1"/>
    <col min="12050" max="12050" width="30" style="6" customWidth="1"/>
    <col min="12051" max="12051" width="11.7109375" style="6" bestFit="1" customWidth="1"/>
    <col min="12052" max="12287" width="9.140625" style="6"/>
    <col min="12288" max="12288" width="14.5703125" style="6" customWidth="1"/>
    <col min="12289" max="12289" width="13.5703125" style="6" customWidth="1"/>
    <col min="12290" max="12290" width="0" style="6" hidden="1" customWidth="1"/>
    <col min="12291" max="12291" width="17.5703125" style="6" bestFit="1" customWidth="1"/>
    <col min="12292" max="12292" width="15.42578125" style="6" customWidth="1"/>
    <col min="12293" max="12293" width="14.42578125" style="6" customWidth="1"/>
    <col min="12294" max="12294" width="22" style="6" customWidth="1"/>
    <col min="12295" max="12295" width="24.85546875" style="6" customWidth="1"/>
    <col min="12296" max="12298" width="0" style="6" hidden="1" customWidth="1"/>
    <col min="12299" max="12299" width="16.140625" style="6" customWidth="1"/>
    <col min="12300" max="12300" width="18.140625" style="6" customWidth="1"/>
    <col min="12301" max="12301" width="16.28515625" style="6" customWidth="1"/>
    <col min="12302" max="12302" width="0" style="6" hidden="1" customWidth="1"/>
    <col min="12303" max="12303" width="21.5703125" style="6" customWidth="1"/>
    <col min="12304" max="12304" width="16.28515625" style="6" customWidth="1"/>
    <col min="12305" max="12305" width="16.7109375" style="6" customWidth="1"/>
    <col min="12306" max="12306" width="30" style="6" customWidth="1"/>
    <col min="12307" max="12307" width="11.7109375" style="6" bestFit="1" customWidth="1"/>
    <col min="12308" max="12543" width="9.140625" style="6"/>
    <col min="12544" max="12544" width="14.5703125" style="6" customWidth="1"/>
    <col min="12545" max="12545" width="13.5703125" style="6" customWidth="1"/>
    <col min="12546" max="12546" width="0" style="6" hidden="1" customWidth="1"/>
    <col min="12547" max="12547" width="17.5703125" style="6" bestFit="1" customWidth="1"/>
    <col min="12548" max="12548" width="15.42578125" style="6" customWidth="1"/>
    <col min="12549" max="12549" width="14.42578125" style="6" customWidth="1"/>
    <col min="12550" max="12550" width="22" style="6" customWidth="1"/>
    <col min="12551" max="12551" width="24.85546875" style="6" customWidth="1"/>
    <col min="12552" max="12554" width="0" style="6" hidden="1" customWidth="1"/>
    <col min="12555" max="12555" width="16.140625" style="6" customWidth="1"/>
    <col min="12556" max="12556" width="18.140625" style="6" customWidth="1"/>
    <col min="12557" max="12557" width="16.28515625" style="6" customWidth="1"/>
    <col min="12558" max="12558" width="0" style="6" hidden="1" customWidth="1"/>
    <col min="12559" max="12559" width="21.5703125" style="6" customWidth="1"/>
    <col min="12560" max="12560" width="16.28515625" style="6" customWidth="1"/>
    <col min="12561" max="12561" width="16.7109375" style="6" customWidth="1"/>
    <col min="12562" max="12562" width="30" style="6" customWidth="1"/>
    <col min="12563" max="12563" width="11.7109375" style="6" bestFit="1" customWidth="1"/>
    <col min="12564" max="12799" width="9.140625" style="6"/>
    <col min="12800" max="12800" width="14.5703125" style="6" customWidth="1"/>
    <col min="12801" max="12801" width="13.5703125" style="6" customWidth="1"/>
    <col min="12802" max="12802" width="0" style="6" hidden="1" customWidth="1"/>
    <col min="12803" max="12803" width="17.5703125" style="6" bestFit="1" customWidth="1"/>
    <col min="12804" max="12804" width="15.42578125" style="6" customWidth="1"/>
    <col min="12805" max="12805" width="14.42578125" style="6" customWidth="1"/>
    <col min="12806" max="12806" width="22" style="6" customWidth="1"/>
    <col min="12807" max="12807" width="24.85546875" style="6" customWidth="1"/>
    <col min="12808" max="12810" width="0" style="6" hidden="1" customWidth="1"/>
    <col min="12811" max="12811" width="16.140625" style="6" customWidth="1"/>
    <col min="12812" max="12812" width="18.140625" style="6" customWidth="1"/>
    <col min="12813" max="12813" width="16.28515625" style="6" customWidth="1"/>
    <col min="12814" max="12814" width="0" style="6" hidden="1" customWidth="1"/>
    <col min="12815" max="12815" width="21.5703125" style="6" customWidth="1"/>
    <col min="12816" max="12816" width="16.28515625" style="6" customWidth="1"/>
    <col min="12817" max="12817" width="16.7109375" style="6" customWidth="1"/>
    <col min="12818" max="12818" width="30" style="6" customWidth="1"/>
    <col min="12819" max="12819" width="11.7109375" style="6" bestFit="1" customWidth="1"/>
    <col min="12820" max="13055" width="9.140625" style="6"/>
    <col min="13056" max="13056" width="14.5703125" style="6" customWidth="1"/>
    <col min="13057" max="13057" width="13.5703125" style="6" customWidth="1"/>
    <col min="13058" max="13058" width="0" style="6" hidden="1" customWidth="1"/>
    <col min="13059" max="13059" width="17.5703125" style="6" bestFit="1" customWidth="1"/>
    <col min="13060" max="13060" width="15.42578125" style="6" customWidth="1"/>
    <col min="13061" max="13061" width="14.42578125" style="6" customWidth="1"/>
    <col min="13062" max="13062" width="22" style="6" customWidth="1"/>
    <col min="13063" max="13063" width="24.85546875" style="6" customWidth="1"/>
    <col min="13064" max="13066" width="0" style="6" hidden="1" customWidth="1"/>
    <col min="13067" max="13067" width="16.140625" style="6" customWidth="1"/>
    <col min="13068" max="13068" width="18.140625" style="6" customWidth="1"/>
    <col min="13069" max="13069" width="16.28515625" style="6" customWidth="1"/>
    <col min="13070" max="13070" width="0" style="6" hidden="1" customWidth="1"/>
    <col min="13071" max="13071" width="21.5703125" style="6" customWidth="1"/>
    <col min="13072" max="13072" width="16.28515625" style="6" customWidth="1"/>
    <col min="13073" max="13073" width="16.7109375" style="6" customWidth="1"/>
    <col min="13074" max="13074" width="30" style="6" customWidth="1"/>
    <col min="13075" max="13075" width="11.7109375" style="6" bestFit="1" customWidth="1"/>
    <col min="13076" max="13311" width="9.140625" style="6"/>
    <col min="13312" max="13312" width="14.5703125" style="6" customWidth="1"/>
    <col min="13313" max="13313" width="13.5703125" style="6" customWidth="1"/>
    <col min="13314" max="13314" width="0" style="6" hidden="1" customWidth="1"/>
    <col min="13315" max="13315" width="17.5703125" style="6" bestFit="1" customWidth="1"/>
    <col min="13316" max="13316" width="15.42578125" style="6" customWidth="1"/>
    <col min="13317" max="13317" width="14.42578125" style="6" customWidth="1"/>
    <col min="13318" max="13318" width="22" style="6" customWidth="1"/>
    <col min="13319" max="13319" width="24.85546875" style="6" customWidth="1"/>
    <col min="13320" max="13322" width="0" style="6" hidden="1" customWidth="1"/>
    <col min="13323" max="13323" width="16.140625" style="6" customWidth="1"/>
    <col min="13324" max="13324" width="18.140625" style="6" customWidth="1"/>
    <col min="13325" max="13325" width="16.28515625" style="6" customWidth="1"/>
    <col min="13326" max="13326" width="0" style="6" hidden="1" customWidth="1"/>
    <col min="13327" max="13327" width="21.5703125" style="6" customWidth="1"/>
    <col min="13328" max="13328" width="16.28515625" style="6" customWidth="1"/>
    <col min="13329" max="13329" width="16.7109375" style="6" customWidth="1"/>
    <col min="13330" max="13330" width="30" style="6" customWidth="1"/>
    <col min="13331" max="13331" width="11.7109375" style="6" bestFit="1" customWidth="1"/>
    <col min="13332" max="13567" width="9.140625" style="6"/>
    <col min="13568" max="13568" width="14.5703125" style="6" customWidth="1"/>
    <col min="13569" max="13569" width="13.5703125" style="6" customWidth="1"/>
    <col min="13570" max="13570" width="0" style="6" hidden="1" customWidth="1"/>
    <col min="13571" max="13571" width="17.5703125" style="6" bestFit="1" customWidth="1"/>
    <col min="13572" max="13572" width="15.42578125" style="6" customWidth="1"/>
    <col min="13573" max="13573" width="14.42578125" style="6" customWidth="1"/>
    <col min="13574" max="13574" width="22" style="6" customWidth="1"/>
    <col min="13575" max="13575" width="24.85546875" style="6" customWidth="1"/>
    <col min="13576" max="13578" width="0" style="6" hidden="1" customWidth="1"/>
    <col min="13579" max="13579" width="16.140625" style="6" customWidth="1"/>
    <col min="13580" max="13580" width="18.140625" style="6" customWidth="1"/>
    <col min="13581" max="13581" width="16.28515625" style="6" customWidth="1"/>
    <col min="13582" max="13582" width="0" style="6" hidden="1" customWidth="1"/>
    <col min="13583" max="13583" width="21.5703125" style="6" customWidth="1"/>
    <col min="13584" max="13584" width="16.28515625" style="6" customWidth="1"/>
    <col min="13585" max="13585" width="16.7109375" style="6" customWidth="1"/>
    <col min="13586" max="13586" width="30" style="6" customWidth="1"/>
    <col min="13587" max="13587" width="11.7109375" style="6" bestFit="1" customWidth="1"/>
    <col min="13588" max="13823" width="9.140625" style="6"/>
    <col min="13824" max="13824" width="14.5703125" style="6" customWidth="1"/>
    <col min="13825" max="13825" width="13.5703125" style="6" customWidth="1"/>
    <col min="13826" max="13826" width="0" style="6" hidden="1" customWidth="1"/>
    <col min="13827" max="13827" width="17.5703125" style="6" bestFit="1" customWidth="1"/>
    <col min="13828" max="13828" width="15.42578125" style="6" customWidth="1"/>
    <col min="13829" max="13829" width="14.42578125" style="6" customWidth="1"/>
    <col min="13830" max="13830" width="22" style="6" customWidth="1"/>
    <col min="13831" max="13831" width="24.85546875" style="6" customWidth="1"/>
    <col min="13832" max="13834" width="0" style="6" hidden="1" customWidth="1"/>
    <col min="13835" max="13835" width="16.140625" style="6" customWidth="1"/>
    <col min="13836" max="13836" width="18.140625" style="6" customWidth="1"/>
    <col min="13837" max="13837" width="16.28515625" style="6" customWidth="1"/>
    <col min="13838" max="13838" width="0" style="6" hidden="1" customWidth="1"/>
    <col min="13839" max="13839" width="21.5703125" style="6" customWidth="1"/>
    <col min="13840" max="13840" width="16.28515625" style="6" customWidth="1"/>
    <col min="13841" max="13841" width="16.7109375" style="6" customWidth="1"/>
    <col min="13842" max="13842" width="30" style="6" customWidth="1"/>
    <col min="13843" max="13843" width="11.7109375" style="6" bestFit="1" customWidth="1"/>
    <col min="13844" max="14079" width="9.140625" style="6"/>
    <col min="14080" max="14080" width="14.5703125" style="6" customWidth="1"/>
    <col min="14081" max="14081" width="13.5703125" style="6" customWidth="1"/>
    <col min="14082" max="14082" width="0" style="6" hidden="1" customWidth="1"/>
    <col min="14083" max="14083" width="17.5703125" style="6" bestFit="1" customWidth="1"/>
    <col min="14084" max="14084" width="15.42578125" style="6" customWidth="1"/>
    <col min="14085" max="14085" width="14.42578125" style="6" customWidth="1"/>
    <col min="14086" max="14086" width="22" style="6" customWidth="1"/>
    <col min="14087" max="14087" width="24.85546875" style="6" customWidth="1"/>
    <col min="14088" max="14090" width="0" style="6" hidden="1" customWidth="1"/>
    <col min="14091" max="14091" width="16.140625" style="6" customWidth="1"/>
    <col min="14092" max="14092" width="18.140625" style="6" customWidth="1"/>
    <col min="14093" max="14093" width="16.28515625" style="6" customWidth="1"/>
    <col min="14094" max="14094" width="0" style="6" hidden="1" customWidth="1"/>
    <col min="14095" max="14095" width="21.5703125" style="6" customWidth="1"/>
    <col min="14096" max="14096" width="16.28515625" style="6" customWidth="1"/>
    <col min="14097" max="14097" width="16.7109375" style="6" customWidth="1"/>
    <col min="14098" max="14098" width="30" style="6" customWidth="1"/>
    <col min="14099" max="14099" width="11.7109375" style="6" bestFit="1" customWidth="1"/>
    <col min="14100" max="14335" width="9.140625" style="6"/>
    <col min="14336" max="14336" width="14.5703125" style="6" customWidth="1"/>
    <col min="14337" max="14337" width="13.5703125" style="6" customWidth="1"/>
    <col min="14338" max="14338" width="0" style="6" hidden="1" customWidth="1"/>
    <col min="14339" max="14339" width="17.5703125" style="6" bestFit="1" customWidth="1"/>
    <col min="14340" max="14340" width="15.42578125" style="6" customWidth="1"/>
    <col min="14341" max="14341" width="14.42578125" style="6" customWidth="1"/>
    <col min="14342" max="14342" width="22" style="6" customWidth="1"/>
    <col min="14343" max="14343" width="24.85546875" style="6" customWidth="1"/>
    <col min="14344" max="14346" width="0" style="6" hidden="1" customWidth="1"/>
    <col min="14347" max="14347" width="16.140625" style="6" customWidth="1"/>
    <col min="14348" max="14348" width="18.140625" style="6" customWidth="1"/>
    <col min="14349" max="14349" width="16.28515625" style="6" customWidth="1"/>
    <col min="14350" max="14350" width="0" style="6" hidden="1" customWidth="1"/>
    <col min="14351" max="14351" width="21.5703125" style="6" customWidth="1"/>
    <col min="14352" max="14352" width="16.28515625" style="6" customWidth="1"/>
    <col min="14353" max="14353" width="16.7109375" style="6" customWidth="1"/>
    <col min="14354" max="14354" width="30" style="6" customWidth="1"/>
    <col min="14355" max="14355" width="11.7109375" style="6" bestFit="1" customWidth="1"/>
    <col min="14356" max="14591" width="9.140625" style="6"/>
    <col min="14592" max="14592" width="14.5703125" style="6" customWidth="1"/>
    <col min="14593" max="14593" width="13.5703125" style="6" customWidth="1"/>
    <col min="14594" max="14594" width="0" style="6" hidden="1" customWidth="1"/>
    <col min="14595" max="14595" width="17.5703125" style="6" bestFit="1" customWidth="1"/>
    <col min="14596" max="14596" width="15.42578125" style="6" customWidth="1"/>
    <col min="14597" max="14597" width="14.42578125" style="6" customWidth="1"/>
    <col min="14598" max="14598" width="22" style="6" customWidth="1"/>
    <col min="14599" max="14599" width="24.85546875" style="6" customWidth="1"/>
    <col min="14600" max="14602" width="0" style="6" hidden="1" customWidth="1"/>
    <col min="14603" max="14603" width="16.140625" style="6" customWidth="1"/>
    <col min="14604" max="14604" width="18.140625" style="6" customWidth="1"/>
    <col min="14605" max="14605" width="16.28515625" style="6" customWidth="1"/>
    <col min="14606" max="14606" width="0" style="6" hidden="1" customWidth="1"/>
    <col min="14607" max="14607" width="21.5703125" style="6" customWidth="1"/>
    <col min="14608" max="14608" width="16.28515625" style="6" customWidth="1"/>
    <col min="14609" max="14609" width="16.7109375" style="6" customWidth="1"/>
    <col min="14610" max="14610" width="30" style="6" customWidth="1"/>
    <col min="14611" max="14611" width="11.7109375" style="6" bestFit="1" customWidth="1"/>
    <col min="14612" max="14847" width="9.140625" style="6"/>
    <col min="14848" max="14848" width="14.5703125" style="6" customWidth="1"/>
    <col min="14849" max="14849" width="13.5703125" style="6" customWidth="1"/>
    <col min="14850" max="14850" width="0" style="6" hidden="1" customWidth="1"/>
    <col min="14851" max="14851" width="17.5703125" style="6" bestFit="1" customWidth="1"/>
    <col min="14852" max="14852" width="15.42578125" style="6" customWidth="1"/>
    <col min="14853" max="14853" width="14.42578125" style="6" customWidth="1"/>
    <col min="14854" max="14854" width="22" style="6" customWidth="1"/>
    <col min="14855" max="14855" width="24.85546875" style="6" customWidth="1"/>
    <col min="14856" max="14858" width="0" style="6" hidden="1" customWidth="1"/>
    <col min="14859" max="14859" width="16.140625" style="6" customWidth="1"/>
    <col min="14860" max="14860" width="18.140625" style="6" customWidth="1"/>
    <col min="14861" max="14861" width="16.28515625" style="6" customWidth="1"/>
    <col min="14862" max="14862" width="0" style="6" hidden="1" customWidth="1"/>
    <col min="14863" max="14863" width="21.5703125" style="6" customWidth="1"/>
    <col min="14864" max="14864" width="16.28515625" style="6" customWidth="1"/>
    <col min="14865" max="14865" width="16.7109375" style="6" customWidth="1"/>
    <col min="14866" max="14866" width="30" style="6" customWidth="1"/>
    <col min="14867" max="14867" width="11.7109375" style="6" bestFit="1" customWidth="1"/>
    <col min="14868" max="15103" width="9.140625" style="6"/>
    <col min="15104" max="15104" width="14.5703125" style="6" customWidth="1"/>
    <col min="15105" max="15105" width="13.5703125" style="6" customWidth="1"/>
    <col min="15106" max="15106" width="0" style="6" hidden="1" customWidth="1"/>
    <col min="15107" max="15107" width="17.5703125" style="6" bestFit="1" customWidth="1"/>
    <col min="15108" max="15108" width="15.42578125" style="6" customWidth="1"/>
    <col min="15109" max="15109" width="14.42578125" style="6" customWidth="1"/>
    <col min="15110" max="15110" width="22" style="6" customWidth="1"/>
    <col min="15111" max="15111" width="24.85546875" style="6" customWidth="1"/>
    <col min="15112" max="15114" width="0" style="6" hidden="1" customWidth="1"/>
    <col min="15115" max="15115" width="16.140625" style="6" customWidth="1"/>
    <col min="15116" max="15116" width="18.140625" style="6" customWidth="1"/>
    <col min="15117" max="15117" width="16.28515625" style="6" customWidth="1"/>
    <col min="15118" max="15118" width="0" style="6" hidden="1" customWidth="1"/>
    <col min="15119" max="15119" width="21.5703125" style="6" customWidth="1"/>
    <col min="15120" max="15120" width="16.28515625" style="6" customWidth="1"/>
    <col min="15121" max="15121" width="16.7109375" style="6" customWidth="1"/>
    <col min="15122" max="15122" width="30" style="6" customWidth="1"/>
    <col min="15123" max="15123" width="11.7109375" style="6" bestFit="1" customWidth="1"/>
    <col min="15124" max="15359" width="9.140625" style="6"/>
    <col min="15360" max="15360" width="14.5703125" style="6" customWidth="1"/>
    <col min="15361" max="15361" width="13.5703125" style="6" customWidth="1"/>
    <col min="15362" max="15362" width="0" style="6" hidden="1" customWidth="1"/>
    <col min="15363" max="15363" width="17.5703125" style="6" bestFit="1" customWidth="1"/>
    <col min="15364" max="15364" width="15.42578125" style="6" customWidth="1"/>
    <col min="15365" max="15365" width="14.42578125" style="6" customWidth="1"/>
    <col min="15366" max="15366" width="22" style="6" customWidth="1"/>
    <col min="15367" max="15367" width="24.85546875" style="6" customWidth="1"/>
    <col min="15368" max="15370" width="0" style="6" hidden="1" customWidth="1"/>
    <col min="15371" max="15371" width="16.140625" style="6" customWidth="1"/>
    <col min="15372" max="15372" width="18.140625" style="6" customWidth="1"/>
    <col min="15373" max="15373" width="16.28515625" style="6" customWidth="1"/>
    <col min="15374" max="15374" width="0" style="6" hidden="1" customWidth="1"/>
    <col min="15375" max="15375" width="21.5703125" style="6" customWidth="1"/>
    <col min="15376" max="15376" width="16.28515625" style="6" customWidth="1"/>
    <col min="15377" max="15377" width="16.7109375" style="6" customWidth="1"/>
    <col min="15378" max="15378" width="30" style="6" customWidth="1"/>
    <col min="15379" max="15379" width="11.7109375" style="6" bestFit="1" customWidth="1"/>
    <col min="15380" max="15615" width="9.140625" style="6"/>
    <col min="15616" max="15616" width="14.5703125" style="6" customWidth="1"/>
    <col min="15617" max="15617" width="13.5703125" style="6" customWidth="1"/>
    <col min="15618" max="15618" width="0" style="6" hidden="1" customWidth="1"/>
    <col min="15619" max="15619" width="17.5703125" style="6" bestFit="1" customWidth="1"/>
    <col min="15620" max="15620" width="15.42578125" style="6" customWidth="1"/>
    <col min="15621" max="15621" width="14.42578125" style="6" customWidth="1"/>
    <col min="15622" max="15622" width="22" style="6" customWidth="1"/>
    <col min="15623" max="15623" width="24.85546875" style="6" customWidth="1"/>
    <col min="15624" max="15626" width="0" style="6" hidden="1" customWidth="1"/>
    <col min="15627" max="15627" width="16.140625" style="6" customWidth="1"/>
    <col min="15628" max="15628" width="18.140625" style="6" customWidth="1"/>
    <col min="15629" max="15629" width="16.28515625" style="6" customWidth="1"/>
    <col min="15630" max="15630" width="0" style="6" hidden="1" customWidth="1"/>
    <col min="15631" max="15631" width="21.5703125" style="6" customWidth="1"/>
    <col min="15632" max="15632" width="16.28515625" style="6" customWidth="1"/>
    <col min="15633" max="15633" width="16.7109375" style="6" customWidth="1"/>
    <col min="15634" max="15634" width="30" style="6" customWidth="1"/>
    <col min="15635" max="15635" width="11.7109375" style="6" bestFit="1" customWidth="1"/>
    <col min="15636" max="15871" width="9.140625" style="6"/>
    <col min="15872" max="15872" width="14.5703125" style="6" customWidth="1"/>
    <col min="15873" max="15873" width="13.5703125" style="6" customWidth="1"/>
    <col min="15874" max="15874" width="0" style="6" hidden="1" customWidth="1"/>
    <col min="15875" max="15875" width="17.5703125" style="6" bestFit="1" customWidth="1"/>
    <col min="15876" max="15876" width="15.42578125" style="6" customWidth="1"/>
    <col min="15877" max="15877" width="14.42578125" style="6" customWidth="1"/>
    <col min="15878" max="15878" width="22" style="6" customWidth="1"/>
    <col min="15879" max="15879" width="24.85546875" style="6" customWidth="1"/>
    <col min="15880" max="15882" width="0" style="6" hidden="1" customWidth="1"/>
    <col min="15883" max="15883" width="16.140625" style="6" customWidth="1"/>
    <col min="15884" max="15884" width="18.140625" style="6" customWidth="1"/>
    <col min="15885" max="15885" width="16.28515625" style="6" customWidth="1"/>
    <col min="15886" max="15886" width="0" style="6" hidden="1" customWidth="1"/>
    <col min="15887" max="15887" width="21.5703125" style="6" customWidth="1"/>
    <col min="15888" max="15888" width="16.28515625" style="6" customWidth="1"/>
    <col min="15889" max="15889" width="16.7109375" style="6" customWidth="1"/>
    <col min="15890" max="15890" width="30" style="6" customWidth="1"/>
    <col min="15891" max="15891" width="11.7109375" style="6" bestFit="1" customWidth="1"/>
    <col min="15892" max="16127" width="9.140625" style="6"/>
    <col min="16128" max="16128" width="14.5703125" style="6" customWidth="1"/>
    <col min="16129" max="16129" width="13.5703125" style="6" customWidth="1"/>
    <col min="16130" max="16130" width="0" style="6" hidden="1" customWidth="1"/>
    <col min="16131" max="16131" width="17.5703125" style="6" bestFit="1" customWidth="1"/>
    <col min="16132" max="16132" width="15.42578125" style="6" customWidth="1"/>
    <col min="16133" max="16133" width="14.42578125" style="6" customWidth="1"/>
    <col min="16134" max="16134" width="22" style="6" customWidth="1"/>
    <col min="16135" max="16135" width="24.85546875" style="6" customWidth="1"/>
    <col min="16136" max="16138" width="0" style="6" hidden="1" customWidth="1"/>
    <col min="16139" max="16139" width="16.140625" style="6" customWidth="1"/>
    <col min="16140" max="16140" width="18.140625" style="6" customWidth="1"/>
    <col min="16141" max="16141" width="16.28515625" style="6" customWidth="1"/>
    <col min="16142" max="16142" width="0" style="6" hidden="1" customWidth="1"/>
    <col min="16143" max="16143" width="21.5703125" style="6" customWidth="1"/>
    <col min="16144" max="16144" width="16.28515625" style="6" customWidth="1"/>
    <col min="16145" max="16145" width="16.7109375" style="6" customWidth="1"/>
    <col min="16146" max="16146" width="30" style="6" customWidth="1"/>
    <col min="16147" max="16147" width="11.7109375" style="6" bestFit="1" customWidth="1"/>
    <col min="16148" max="16384" width="9.140625" style="6"/>
  </cols>
  <sheetData>
    <row r="1" spans="1:17" ht="15.75" x14ac:dyDescent="0.25">
      <c r="L1" s="370" t="s">
        <v>677</v>
      </c>
      <c r="M1" s="370"/>
      <c r="N1" s="370"/>
      <c r="O1" s="370"/>
    </row>
    <row r="2" spans="1:17" ht="26.25" customHeight="1" x14ac:dyDescent="0.25">
      <c r="A2" s="371" t="s">
        <v>275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</row>
    <row r="3" spans="1:17" ht="31.5" customHeight="1" x14ac:dyDescent="0.25">
      <c r="A3" s="372" t="s">
        <v>8</v>
      </c>
      <c r="B3" s="372"/>
      <c r="C3" s="372"/>
      <c r="D3" s="372"/>
      <c r="E3" s="372" t="s">
        <v>48</v>
      </c>
      <c r="F3" s="372"/>
      <c r="G3" s="372"/>
      <c r="H3" s="372"/>
      <c r="I3" s="372"/>
      <c r="J3" s="372"/>
      <c r="K3" s="372"/>
      <c r="L3" s="372"/>
      <c r="M3" s="372"/>
      <c r="N3" s="372" t="s">
        <v>50</v>
      </c>
      <c r="O3" s="372"/>
      <c r="P3" s="372"/>
      <c r="Q3" s="372"/>
    </row>
    <row r="4" spans="1:17" ht="105" customHeight="1" x14ac:dyDescent="0.25">
      <c r="A4" s="372"/>
      <c r="B4" s="372" t="s">
        <v>42</v>
      </c>
      <c r="C4" s="372" t="s">
        <v>43</v>
      </c>
      <c r="D4" s="373" t="s">
        <v>171</v>
      </c>
      <c r="E4" s="372" t="s">
        <v>44</v>
      </c>
      <c r="F4" s="372" t="s">
        <v>45</v>
      </c>
      <c r="G4" s="372"/>
      <c r="H4" s="372" t="s">
        <v>49</v>
      </c>
      <c r="I4" s="374" t="s">
        <v>170</v>
      </c>
      <c r="J4" s="374" t="s">
        <v>173</v>
      </c>
      <c r="K4" s="373" t="s">
        <v>171</v>
      </c>
      <c r="L4" s="376" t="s">
        <v>174</v>
      </c>
      <c r="M4" s="372" t="s">
        <v>172</v>
      </c>
      <c r="N4" s="372" t="s">
        <v>51</v>
      </c>
      <c r="O4" s="372" t="s">
        <v>177</v>
      </c>
      <c r="P4" s="372" t="s">
        <v>52</v>
      </c>
      <c r="Q4" s="372" t="s">
        <v>175</v>
      </c>
    </row>
    <row r="5" spans="1:17" ht="90" x14ac:dyDescent="0.25">
      <c r="A5" s="372"/>
      <c r="B5" s="372"/>
      <c r="C5" s="372"/>
      <c r="D5" s="373"/>
      <c r="E5" s="372"/>
      <c r="F5" s="210" t="s">
        <v>47</v>
      </c>
      <c r="G5" s="210" t="s">
        <v>46</v>
      </c>
      <c r="H5" s="372"/>
      <c r="I5" s="375"/>
      <c r="J5" s="375"/>
      <c r="K5" s="373"/>
      <c r="L5" s="377"/>
      <c r="M5" s="372"/>
      <c r="N5" s="372"/>
      <c r="O5" s="372"/>
      <c r="P5" s="372"/>
      <c r="Q5" s="372"/>
    </row>
    <row r="6" spans="1:17" s="1" customFormat="1" ht="15.75" customHeight="1" x14ac:dyDescent="0.25">
      <c r="A6" s="378" t="s">
        <v>70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80"/>
    </row>
    <row r="7" spans="1:17" ht="240" customHeight="1" x14ac:dyDescent="0.25">
      <c r="A7" s="210">
        <v>1</v>
      </c>
      <c r="B7" s="212"/>
      <c r="C7" s="213" t="s">
        <v>678</v>
      </c>
      <c r="D7" s="212">
        <v>0.873</v>
      </c>
      <c r="E7" s="214"/>
      <c r="F7" s="212" t="s">
        <v>679</v>
      </c>
      <c r="G7" s="212" t="s">
        <v>679</v>
      </c>
      <c r="H7" s="212"/>
      <c r="I7" s="215"/>
      <c r="J7" s="215"/>
      <c r="K7" s="212">
        <v>0.873</v>
      </c>
      <c r="L7" s="215">
        <v>386493.86</v>
      </c>
      <c r="M7" s="212">
        <v>337.40899999999999</v>
      </c>
      <c r="N7" s="212"/>
      <c r="O7" s="212">
        <v>337.40899999999999</v>
      </c>
      <c r="P7" s="210">
        <f>M7-O7</f>
        <v>0</v>
      </c>
      <c r="Q7" s="210">
        <v>0</v>
      </c>
    </row>
    <row r="8" spans="1:17" ht="154.5" customHeight="1" x14ac:dyDescent="0.25">
      <c r="A8" s="210">
        <v>2</v>
      </c>
      <c r="B8" s="216" t="s">
        <v>680</v>
      </c>
      <c r="C8" s="213" t="s">
        <v>681</v>
      </c>
      <c r="D8" s="212">
        <v>0.1</v>
      </c>
      <c r="E8" s="214" t="s">
        <v>682</v>
      </c>
      <c r="F8" s="212" t="s">
        <v>352</v>
      </c>
      <c r="G8" s="212" t="s">
        <v>352</v>
      </c>
      <c r="H8" s="212" t="s">
        <v>683</v>
      </c>
      <c r="I8" s="215"/>
      <c r="J8" s="215"/>
      <c r="K8" s="212">
        <v>0.1</v>
      </c>
      <c r="L8" s="215">
        <v>386493.86</v>
      </c>
      <c r="M8" s="212">
        <v>38.649000000000001</v>
      </c>
      <c r="N8" s="212" t="s">
        <v>684</v>
      </c>
      <c r="O8" s="212">
        <v>38.649000000000001</v>
      </c>
      <c r="P8" s="210">
        <f t="shared" ref="P8:P71" si="0">M8-O8</f>
        <v>0</v>
      </c>
      <c r="Q8" s="210">
        <v>0</v>
      </c>
    </row>
    <row r="9" spans="1:17" ht="149.25" customHeight="1" x14ac:dyDescent="0.25">
      <c r="A9" s="210">
        <v>3</v>
      </c>
      <c r="B9" s="210"/>
      <c r="C9" s="211" t="s">
        <v>685</v>
      </c>
      <c r="D9" s="212">
        <v>0.01</v>
      </c>
      <c r="E9" s="217" t="s">
        <v>686</v>
      </c>
      <c r="F9" s="210" t="s">
        <v>352</v>
      </c>
      <c r="G9" s="210" t="s">
        <v>352</v>
      </c>
      <c r="H9" s="210"/>
      <c r="I9" s="218"/>
      <c r="J9" s="218"/>
      <c r="K9" s="212">
        <v>0.01</v>
      </c>
      <c r="L9" s="215">
        <v>386493.86</v>
      </c>
      <c r="M9" s="210">
        <v>3.8639999999999999</v>
      </c>
      <c r="N9" s="210"/>
      <c r="O9" s="210">
        <v>3.8639999999999999</v>
      </c>
      <c r="P9" s="210">
        <f t="shared" si="0"/>
        <v>0</v>
      </c>
      <c r="Q9" s="210">
        <v>0</v>
      </c>
    </row>
    <row r="10" spans="1:17" ht="157.5" customHeight="1" x14ac:dyDescent="0.25">
      <c r="A10" s="210">
        <v>4</v>
      </c>
      <c r="B10" s="210"/>
      <c r="C10" s="211" t="s">
        <v>687</v>
      </c>
      <c r="D10" s="212">
        <v>8.0000000000000002E-3</v>
      </c>
      <c r="E10" s="217" t="s">
        <v>688</v>
      </c>
      <c r="F10" s="210" t="s">
        <v>352</v>
      </c>
      <c r="G10" s="210" t="s">
        <v>352</v>
      </c>
      <c r="H10" s="210"/>
      <c r="I10" s="218"/>
      <c r="J10" s="218"/>
      <c r="K10" s="212">
        <v>8.0000000000000002E-3</v>
      </c>
      <c r="L10" s="215">
        <v>386493.86</v>
      </c>
      <c r="M10" s="210">
        <v>3.0910000000000002</v>
      </c>
      <c r="N10" s="210"/>
      <c r="O10" s="210">
        <v>3.0910000000000002</v>
      </c>
      <c r="P10" s="210">
        <f t="shared" si="0"/>
        <v>0</v>
      </c>
      <c r="Q10" s="210">
        <v>0</v>
      </c>
    </row>
    <row r="11" spans="1:17" ht="147.75" customHeight="1" x14ac:dyDescent="0.25">
      <c r="A11" s="210">
        <v>5</v>
      </c>
      <c r="B11" s="210"/>
      <c r="C11" s="211" t="s">
        <v>689</v>
      </c>
      <c r="D11" s="212">
        <v>1.4E-2</v>
      </c>
      <c r="E11" s="217" t="s">
        <v>690</v>
      </c>
      <c r="F11" s="210" t="s">
        <v>352</v>
      </c>
      <c r="G11" s="210" t="s">
        <v>352</v>
      </c>
      <c r="H11" s="210"/>
      <c r="I11" s="218"/>
      <c r="J11" s="218"/>
      <c r="K11" s="212">
        <v>1.4E-2</v>
      </c>
      <c r="L11" s="215">
        <v>386493.86</v>
      </c>
      <c r="M11" s="210">
        <v>5.41</v>
      </c>
      <c r="N11" s="210"/>
      <c r="O11" s="210">
        <v>5.41</v>
      </c>
      <c r="P11" s="210">
        <f t="shared" si="0"/>
        <v>0</v>
      </c>
      <c r="Q11" s="210">
        <v>0</v>
      </c>
    </row>
    <row r="12" spans="1:17" ht="150" customHeight="1" x14ac:dyDescent="0.25">
      <c r="A12" s="210">
        <v>6</v>
      </c>
      <c r="B12" s="210"/>
      <c r="C12" s="211" t="s">
        <v>691</v>
      </c>
      <c r="D12" s="212">
        <v>0.01</v>
      </c>
      <c r="E12" s="217" t="s">
        <v>692</v>
      </c>
      <c r="F12" s="210" t="s">
        <v>352</v>
      </c>
      <c r="G12" s="210" t="s">
        <v>352</v>
      </c>
      <c r="H12" s="210"/>
      <c r="I12" s="218"/>
      <c r="J12" s="218"/>
      <c r="K12" s="212">
        <v>0.01</v>
      </c>
      <c r="L12" s="215">
        <v>386493.86</v>
      </c>
      <c r="M12" s="210">
        <v>3.8639999999999999</v>
      </c>
      <c r="N12" s="210"/>
      <c r="O12" s="210">
        <v>3.8639999999999999</v>
      </c>
      <c r="P12" s="210">
        <f t="shared" si="0"/>
        <v>0</v>
      </c>
      <c r="Q12" s="210">
        <v>0</v>
      </c>
    </row>
    <row r="13" spans="1:17" ht="142.5" customHeight="1" x14ac:dyDescent="0.25">
      <c r="A13" s="210">
        <v>7</v>
      </c>
      <c r="B13" s="210"/>
      <c r="C13" s="211" t="s">
        <v>693</v>
      </c>
      <c r="D13" s="212">
        <v>6.0000000000000001E-3</v>
      </c>
      <c r="E13" s="217" t="s">
        <v>694</v>
      </c>
      <c r="F13" s="210" t="s">
        <v>352</v>
      </c>
      <c r="G13" s="210" t="s">
        <v>352</v>
      </c>
      <c r="H13" s="210"/>
      <c r="I13" s="218"/>
      <c r="J13" s="218"/>
      <c r="K13" s="212">
        <v>6.0000000000000001E-3</v>
      </c>
      <c r="L13" s="215">
        <v>386493.86</v>
      </c>
      <c r="M13" s="210">
        <v>2.3180000000000001</v>
      </c>
      <c r="N13" s="210"/>
      <c r="O13" s="210">
        <v>2.3180000000000001</v>
      </c>
      <c r="P13" s="210">
        <f t="shared" si="0"/>
        <v>0</v>
      </c>
      <c r="Q13" s="210">
        <v>0</v>
      </c>
    </row>
    <row r="14" spans="1:17" ht="145.5" customHeight="1" x14ac:dyDescent="0.25">
      <c r="A14" s="210">
        <v>8</v>
      </c>
      <c r="B14" s="210"/>
      <c r="C14" s="211" t="s">
        <v>695</v>
      </c>
      <c r="D14" s="212">
        <v>5.5999999999999999E-3</v>
      </c>
      <c r="E14" s="217" t="s">
        <v>696</v>
      </c>
      <c r="F14" s="210" t="s">
        <v>352</v>
      </c>
      <c r="G14" s="210" t="s">
        <v>352</v>
      </c>
      <c r="H14" s="210"/>
      <c r="I14" s="218"/>
      <c r="J14" s="218"/>
      <c r="K14" s="212">
        <v>5.5999999999999999E-3</v>
      </c>
      <c r="L14" s="215">
        <v>386493.86</v>
      </c>
      <c r="M14" s="210">
        <v>2.1640000000000001</v>
      </c>
      <c r="N14" s="210"/>
      <c r="O14" s="210">
        <v>2.1640000000000001</v>
      </c>
      <c r="P14" s="210">
        <f t="shared" si="0"/>
        <v>0</v>
      </c>
      <c r="Q14" s="210">
        <v>0</v>
      </c>
    </row>
    <row r="15" spans="1:17" ht="141.75" customHeight="1" x14ac:dyDescent="0.25">
      <c r="A15" s="210">
        <v>9</v>
      </c>
      <c r="B15" s="210"/>
      <c r="C15" s="211" t="s">
        <v>697</v>
      </c>
      <c r="D15" s="212">
        <v>5.0000000000000001E-3</v>
      </c>
      <c r="E15" s="217" t="s">
        <v>698</v>
      </c>
      <c r="F15" s="210" t="s">
        <v>352</v>
      </c>
      <c r="G15" s="210" t="s">
        <v>352</v>
      </c>
      <c r="H15" s="210"/>
      <c r="I15" s="218"/>
      <c r="J15" s="218"/>
      <c r="K15" s="212">
        <v>5.0000000000000001E-3</v>
      </c>
      <c r="L15" s="215">
        <v>386493.86</v>
      </c>
      <c r="M15" s="210">
        <v>1.9319999999999999</v>
      </c>
      <c r="N15" s="210"/>
      <c r="O15" s="210">
        <v>1.9319999999999999</v>
      </c>
      <c r="P15" s="210">
        <f t="shared" si="0"/>
        <v>0</v>
      </c>
      <c r="Q15" s="210">
        <v>0</v>
      </c>
    </row>
    <row r="16" spans="1:17" ht="150.75" customHeight="1" x14ac:dyDescent="0.25">
      <c r="A16" s="210">
        <v>10</v>
      </c>
      <c r="B16" s="210"/>
      <c r="C16" s="211" t="s">
        <v>699</v>
      </c>
      <c r="D16" s="212">
        <v>1.6E-2</v>
      </c>
      <c r="E16" s="217" t="s">
        <v>700</v>
      </c>
      <c r="F16" s="210" t="s">
        <v>352</v>
      </c>
      <c r="G16" s="210" t="s">
        <v>352</v>
      </c>
      <c r="H16" s="210"/>
      <c r="I16" s="218"/>
      <c r="J16" s="218"/>
      <c r="K16" s="212">
        <v>1.6E-2</v>
      </c>
      <c r="L16" s="215">
        <v>386493.86</v>
      </c>
      <c r="M16" s="210">
        <v>6.1829999999999998</v>
      </c>
      <c r="N16" s="210"/>
      <c r="O16" s="210">
        <v>6.1829999999999998</v>
      </c>
      <c r="P16" s="210">
        <f t="shared" si="0"/>
        <v>0</v>
      </c>
      <c r="Q16" s="210">
        <v>0</v>
      </c>
    </row>
    <row r="17" spans="1:17" ht="147" customHeight="1" x14ac:dyDescent="0.25">
      <c r="A17" s="210">
        <v>11</v>
      </c>
      <c r="B17" s="210"/>
      <c r="C17" s="211" t="s">
        <v>701</v>
      </c>
      <c r="D17" s="212">
        <v>0.01</v>
      </c>
      <c r="E17" s="217" t="s">
        <v>702</v>
      </c>
      <c r="F17" s="210" t="s">
        <v>352</v>
      </c>
      <c r="G17" s="210" t="s">
        <v>352</v>
      </c>
      <c r="H17" s="210"/>
      <c r="I17" s="218"/>
      <c r="J17" s="218"/>
      <c r="K17" s="212">
        <v>0.01</v>
      </c>
      <c r="L17" s="215">
        <v>386493.86</v>
      </c>
      <c r="M17" s="210">
        <v>3.8639999999999999</v>
      </c>
      <c r="N17" s="210"/>
      <c r="O17" s="210">
        <v>3.8639999999999999</v>
      </c>
      <c r="P17" s="210">
        <f t="shared" si="0"/>
        <v>0</v>
      </c>
      <c r="Q17" s="210">
        <v>0</v>
      </c>
    </row>
    <row r="18" spans="1:17" ht="154.5" customHeight="1" x14ac:dyDescent="0.25">
      <c r="A18" s="210">
        <v>12</v>
      </c>
      <c r="B18" s="210"/>
      <c r="C18" s="211" t="s">
        <v>703</v>
      </c>
      <c r="D18" s="212">
        <v>4.0000000000000001E-3</v>
      </c>
      <c r="E18" s="217" t="s">
        <v>704</v>
      </c>
      <c r="F18" s="210" t="s">
        <v>352</v>
      </c>
      <c r="G18" s="210" t="s">
        <v>352</v>
      </c>
      <c r="H18" s="210"/>
      <c r="I18" s="218"/>
      <c r="J18" s="218"/>
      <c r="K18" s="212">
        <v>4.0000000000000001E-3</v>
      </c>
      <c r="L18" s="215">
        <v>386493.86</v>
      </c>
      <c r="M18" s="210">
        <v>1.5449999999999999</v>
      </c>
      <c r="N18" s="210"/>
      <c r="O18" s="210">
        <v>1.5449999999999999</v>
      </c>
      <c r="P18" s="210">
        <f t="shared" si="0"/>
        <v>0</v>
      </c>
      <c r="Q18" s="210">
        <v>0</v>
      </c>
    </row>
    <row r="19" spans="1:17" ht="154.5" customHeight="1" x14ac:dyDescent="0.25">
      <c r="A19" s="210">
        <v>13</v>
      </c>
      <c r="B19" s="210"/>
      <c r="C19" s="211" t="s">
        <v>705</v>
      </c>
      <c r="D19" s="212">
        <v>1.0999999999999999E-2</v>
      </c>
      <c r="E19" s="217" t="s">
        <v>706</v>
      </c>
      <c r="F19" s="210" t="s">
        <v>352</v>
      </c>
      <c r="G19" s="210" t="s">
        <v>352</v>
      </c>
      <c r="H19" s="210"/>
      <c r="I19" s="218"/>
      <c r="J19" s="218"/>
      <c r="K19" s="212">
        <v>1.0999999999999999E-2</v>
      </c>
      <c r="L19" s="215">
        <v>386493.86</v>
      </c>
      <c r="M19" s="210">
        <v>4.2510000000000003</v>
      </c>
      <c r="N19" s="210"/>
      <c r="O19" s="210">
        <v>4.2510000000000003</v>
      </c>
      <c r="P19" s="210">
        <f t="shared" si="0"/>
        <v>0</v>
      </c>
      <c r="Q19" s="210">
        <v>0</v>
      </c>
    </row>
    <row r="20" spans="1:17" ht="153" customHeight="1" x14ac:dyDescent="0.25">
      <c r="A20" s="210">
        <v>14</v>
      </c>
      <c r="B20" s="210"/>
      <c r="C20" s="211" t="s">
        <v>707</v>
      </c>
      <c r="D20" s="212">
        <v>0.2</v>
      </c>
      <c r="E20" s="217" t="s">
        <v>708</v>
      </c>
      <c r="F20" s="210" t="s">
        <v>352</v>
      </c>
      <c r="G20" s="210" t="s">
        <v>352</v>
      </c>
      <c r="H20" s="210"/>
      <c r="I20" s="218"/>
      <c r="J20" s="218"/>
      <c r="K20" s="212">
        <v>0.2</v>
      </c>
      <c r="L20" s="215">
        <v>386493.86</v>
      </c>
      <c r="M20" s="210">
        <v>77.298000000000002</v>
      </c>
      <c r="N20" s="210"/>
      <c r="O20" s="210">
        <v>77.298000000000002</v>
      </c>
      <c r="P20" s="210">
        <f t="shared" si="0"/>
        <v>0</v>
      </c>
      <c r="Q20" s="210">
        <v>0</v>
      </c>
    </row>
    <row r="21" spans="1:17" ht="156.75" customHeight="1" x14ac:dyDescent="0.25">
      <c r="A21" s="210">
        <v>15</v>
      </c>
      <c r="B21" s="210"/>
      <c r="C21" s="211" t="s">
        <v>709</v>
      </c>
      <c r="D21" s="212">
        <v>0.3</v>
      </c>
      <c r="E21" s="217" t="s">
        <v>710</v>
      </c>
      <c r="F21" s="210" t="s">
        <v>352</v>
      </c>
      <c r="G21" s="210" t="s">
        <v>352</v>
      </c>
      <c r="H21" s="210"/>
      <c r="I21" s="218"/>
      <c r="J21" s="218"/>
      <c r="K21" s="212">
        <v>0.3</v>
      </c>
      <c r="L21" s="215">
        <v>386493.86</v>
      </c>
      <c r="M21" s="210">
        <v>115.94799999999999</v>
      </c>
      <c r="N21" s="210"/>
      <c r="O21" s="210">
        <v>115.94799999999999</v>
      </c>
      <c r="P21" s="210">
        <f t="shared" si="0"/>
        <v>0</v>
      </c>
      <c r="Q21" s="210">
        <v>0</v>
      </c>
    </row>
    <row r="22" spans="1:17" ht="141.75" customHeight="1" x14ac:dyDescent="0.25">
      <c r="A22" s="210">
        <v>16</v>
      </c>
      <c r="B22" s="210"/>
      <c r="C22" s="211" t="s">
        <v>711</v>
      </c>
      <c r="D22" s="212">
        <v>8.0000000000000002E-3</v>
      </c>
      <c r="E22" s="217" t="s">
        <v>712</v>
      </c>
      <c r="F22" s="210" t="s">
        <v>352</v>
      </c>
      <c r="G22" s="210" t="s">
        <v>352</v>
      </c>
      <c r="H22" s="210"/>
      <c r="I22" s="218"/>
      <c r="J22" s="218"/>
      <c r="K22" s="212">
        <v>8.0000000000000002E-3</v>
      </c>
      <c r="L22" s="215">
        <v>386493.86</v>
      </c>
      <c r="M22" s="210">
        <v>3.0910000000000002</v>
      </c>
      <c r="N22" s="210"/>
      <c r="O22" s="210">
        <v>3.0910000000000002</v>
      </c>
      <c r="P22" s="210">
        <f t="shared" si="0"/>
        <v>0</v>
      </c>
      <c r="Q22" s="210">
        <v>0</v>
      </c>
    </row>
    <row r="23" spans="1:17" ht="156.75" customHeight="1" x14ac:dyDescent="0.25">
      <c r="A23" s="210">
        <v>17</v>
      </c>
      <c r="B23" s="210"/>
      <c r="C23" s="211" t="s">
        <v>713</v>
      </c>
      <c r="D23" s="212">
        <v>0.02</v>
      </c>
      <c r="E23" s="217" t="s">
        <v>714</v>
      </c>
      <c r="F23" s="210" t="s">
        <v>352</v>
      </c>
      <c r="G23" s="210" t="s">
        <v>352</v>
      </c>
      <c r="H23" s="210"/>
      <c r="I23" s="218"/>
      <c r="J23" s="218"/>
      <c r="K23" s="212">
        <v>0.02</v>
      </c>
      <c r="L23" s="215">
        <v>386493.86</v>
      </c>
      <c r="M23" s="210">
        <v>7.7290000000000001</v>
      </c>
      <c r="N23" s="210"/>
      <c r="O23" s="210">
        <v>7.7290000000000001</v>
      </c>
      <c r="P23" s="210">
        <f t="shared" si="0"/>
        <v>0</v>
      </c>
      <c r="Q23" s="210">
        <v>0</v>
      </c>
    </row>
    <row r="24" spans="1:17" ht="149.25" customHeight="1" x14ac:dyDescent="0.25">
      <c r="A24" s="210">
        <v>18</v>
      </c>
      <c r="B24" s="210"/>
      <c r="C24" s="211" t="s">
        <v>715</v>
      </c>
      <c r="D24" s="212">
        <v>0.01</v>
      </c>
      <c r="E24" s="217" t="s">
        <v>716</v>
      </c>
      <c r="F24" s="210" t="s">
        <v>352</v>
      </c>
      <c r="G24" s="210" t="s">
        <v>352</v>
      </c>
      <c r="H24" s="210"/>
      <c r="I24" s="218"/>
      <c r="J24" s="218"/>
      <c r="K24" s="212">
        <v>0.01</v>
      </c>
      <c r="L24" s="215">
        <v>386493.86</v>
      </c>
      <c r="M24" s="210">
        <v>3.8639999999999999</v>
      </c>
      <c r="N24" s="210"/>
      <c r="O24" s="210">
        <v>3.8639999999999999</v>
      </c>
      <c r="P24" s="210">
        <f t="shared" si="0"/>
        <v>0</v>
      </c>
      <c r="Q24" s="210">
        <v>0</v>
      </c>
    </row>
    <row r="25" spans="1:17" ht="154.5" customHeight="1" x14ac:dyDescent="0.25">
      <c r="A25" s="210">
        <v>19</v>
      </c>
      <c r="B25" s="210"/>
      <c r="C25" s="211" t="s">
        <v>717</v>
      </c>
      <c r="D25" s="212">
        <v>1.2E-2</v>
      </c>
      <c r="E25" s="217" t="s">
        <v>718</v>
      </c>
      <c r="F25" s="210" t="s">
        <v>352</v>
      </c>
      <c r="G25" s="210" t="s">
        <v>352</v>
      </c>
      <c r="H25" s="210"/>
      <c r="I25" s="218"/>
      <c r="J25" s="218"/>
      <c r="K25" s="212">
        <v>1.2E-2</v>
      </c>
      <c r="L25" s="215">
        <v>386493.86</v>
      </c>
      <c r="M25" s="210">
        <v>4.6369999999999996</v>
      </c>
      <c r="N25" s="210"/>
      <c r="O25" s="210">
        <v>4.6369999999999996</v>
      </c>
      <c r="P25" s="210">
        <f t="shared" si="0"/>
        <v>0</v>
      </c>
      <c r="Q25" s="210">
        <v>0</v>
      </c>
    </row>
    <row r="26" spans="1:17" ht="155.25" customHeight="1" x14ac:dyDescent="0.25">
      <c r="A26" s="210">
        <v>20</v>
      </c>
      <c r="B26" s="210"/>
      <c r="C26" s="211" t="s">
        <v>719</v>
      </c>
      <c r="D26" s="212">
        <v>7.4999999999999997E-3</v>
      </c>
      <c r="E26" s="217" t="s">
        <v>720</v>
      </c>
      <c r="F26" s="210" t="s">
        <v>352</v>
      </c>
      <c r="G26" s="210" t="s">
        <v>352</v>
      </c>
      <c r="H26" s="210"/>
      <c r="I26" s="218"/>
      <c r="J26" s="218"/>
      <c r="K26" s="212">
        <v>7.4999999999999997E-3</v>
      </c>
      <c r="L26" s="215">
        <v>386493.86</v>
      </c>
      <c r="M26" s="210">
        <v>2.8980000000000001</v>
      </c>
      <c r="N26" s="210"/>
      <c r="O26" s="210">
        <v>2.8980000000000001</v>
      </c>
      <c r="P26" s="210">
        <f t="shared" si="0"/>
        <v>0</v>
      </c>
      <c r="Q26" s="210">
        <v>0</v>
      </c>
    </row>
    <row r="27" spans="1:17" ht="145.5" customHeight="1" x14ac:dyDescent="0.25">
      <c r="A27" s="210">
        <v>21</v>
      </c>
      <c r="B27" s="210"/>
      <c r="C27" s="211" t="s">
        <v>721</v>
      </c>
      <c r="D27" s="212">
        <v>0.02</v>
      </c>
      <c r="E27" s="217" t="s">
        <v>722</v>
      </c>
      <c r="F27" s="210" t="s">
        <v>352</v>
      </c>
      <c r="G27" s="210" t="s">
        <v>352</v>
      </c>
      <c r="H27" s="210"/>
      <c r="I27" s="218"/>
      <c r="J27" s="218"/>
      <c r="K27" s="212">
        <v>0.02</v>
      </c>
      <c r="L27" s="215">
        <v>386493.86</v>
      </c>
      <c r="M27" s="210">
        <v>7.7290000000000001</v>
      </c>
      <c r="N27" s="210"/>
      <c r="O27" s="210">
        <v>7.7290000000000001</v>
      </c>
      <c r="P27" s="210">
        <f t="shared" si="0"/>
        <v>0</v>
      </c>
      <c r="Q27" s="210">
        <v>0</v>
      </c>
    </row>
    <row r="28" spans="1:17" ht="155.25" customHeight="1" x14ac:dyDescent="0.25">
      <c r="A28" s="210">
        <v>22</v>
      </c>
      <c r="B28" s="210"/>
      <c r="C28" s="211" t="s">
        <v>723</v>
      </c>
      <c r="D28" s="212">
        <v>3.0830000000000002</v>
      </c>
      <c r="E28" s="217" t="s">
        <v>724</v>
      </c>
      <c r="F28" s="210" t="s">
        <v>352</v>
      </c>
      <c r="G28" s="210" t="s">
        <v>352</v>
      </c>
      <c r="H28" s="210"/>
      <c r="I28" s="218"/>
      <c r="J28" s="218"/>
      <c r="K28" s="212">
        <v>3.0830000000000002</v>
      </c>
      <c r="L28" s="215">
        <v>386493.86</v>
      </c>
      <c r="M28" s="210">
        <v>1191.56</v>
      </c>
      <c r="N28" s="210"/>
      <c r="O28" s="210">
        <v>1191.56</v>
      </c>
      <c r="P28" s="210">
        <f t="shared" si="0"/>
        <v>0</v>
      </c>
      <c r="Q28" s="210">
        <v>0</v>
      </c>
    </row>
    <row r="29" spans="1:17" ht="152.25" customHeight="1" x14ac:dyDescent="0.25">
      <c r="A29" s="210">
        <v>23</v>
      </c>
      <c r="B29" s="210"/>
      <c r="C29" s="211" t="s">
        <v>725</v>
      </c>
      <c r="D29" s="212">
        <v>0.158</v>
      </c>
      <c r="E29" s="217" t="s">
        <v>726</v>
      </c>
      <c r="F29" s="210" t="s">
        <v>352</v>
      </c>
      <c r="G29" s="210" t="s">
        <v>352</v>
      </c>
      <c r="H29" s="210"/>
      <c r="I29" s="218"/>
      <c r="J29" s="218"/>
      <c r="K29" s="212">
        <v>0.158</v>
      </c>
      <c r="L29" s="215">
        <v>386493.86</v>
      </c>
      <c r="M29" s="210">
        <v>61.066000000000003</v>
      </c>
      <c r="N29" s="210"/>
      <c r="O29" s="210">
        <v>61.066000000000003</v>
      </c>
      <c r="P29" s="210">
        <f t="shared" si="0"/>
        <v>0</v>
      </c>
      <c r="Q29" s="210">
        <v>0</v>
      </c>
    </row>
    <row r="30" spans="1:17" ht="150" customHeight="1" x14ac:dyDescent="0.25">
      <c r="A30" s="210">
        <v>24</v>
      </c>
      <c r="B30" s="210"/>
      <c r="C30" s="211" t="s">
        <v>727</v>
      </c>
      <c r="D30" s="212">
        <v>3.8E-3</v>
      </c>
      <c r="E30" s="217" t="s">
        <v>728</v>
      </c>
      <c r="F30" s="210" t="s">
        <v>352</v>
      </c>
      <c r="G30" s="210" t="s">
        <v>352</v>
      </c>
      <c r="H30" s="210"/>
      <c r="I30" s="218"/>
      <c r="J30" s="218"/>
      <c r="K30" s="212">
        <v>3.8E-3</v>
      </c>
      <c r="L30" s="215">
        <v>386493.86</v>
      </c>
      <c r="M30" s="210">
        <v>1.468</v>
      </c>
      <c r="N30" s="210"/>
      <c r="O30" s="210">
        <v>1.468</v>
      </c>
      <c r="P30" s="210">
        <f t="shared" si="0"/>
        <v>0</v>
      </c>
      <c r="Q30" s="210">
        <v>0</v>
      </c>
    </row>
    <row r="31" spans="1:17" ht="150.75" customHeight="1" x14ac:dyDescent="0.25">
      <c r="A31" s="210">
        <v>25</v>
      </c>
      <c r="B31" s="210"/>
      <c r="C31" s="211" t="s">
        <v>729</v>
      </c>
      <c r="D31" s="212">
        <v>5.0000000000000001E-3</v>
      </c>
      <c r="E31" s="217" t="s">
        <v>730</v>
      </c>
      <c r="F31" s="210" t="s">
        <v>352</v>
      </c>
      <c r="G31" s="210" t="s">
        <v>352</v>
      </c>
      <c r="H31" s="210"/>
      <c r="I31" s="218"/>
      <c r="J31" s="218"/>
      <c r="K31" s="212">
        <v>5.0000000000000001E-3</v>
      </c>
      <c r="L31" s="215">
        <v>386493.86</v>
      </c>
      <c r="M31" s="210">
        <v>1.9319999999999999</v>
      </c>
      <c r="N31" s="210"/>
      <c r="O31" s="210">
        <v>1.9319999999999999</v>
      </c>
      <c r="P31" s="210">
        <f t="shared" si="0"/>
        <v>0</v>
      </c>
      <c r="Q31" s="210">
        <v>0</v>
      </c>
    </row>
    <row r="32" spans="1:17" ht="158.25" customHeight="1" x14ac:dyDescent="0.25">
      <c r="A32" s="210">
        <v>26</v>
      </c>
      <c r="B32" s="210"/>
      <c r="C32" s="211" t="s">
        <v>731</v>
      </c>
      <c r="D32" s="212">
        <v>0</v>
      </c>
      <c r="E32" s="217" t="s">
        <v>732</v>
      </c>
      <c r="F32" s="210" t="s">
        <v>352</v>
      </c>
      <c r="G32" s="210" t="s">
        <v>352</v>
      </c>
      <c r="H32" s="210"/>
      <c r="I32" s="218"/>
      <c r="J32" s="218"/>
      <c r="K32" s="212">
        <v>0</v>
      </c>
      <c r="L32" s="215">
        <v>386493.86</v>
      </c>
      <c r="M32" s="210">
        <v>0</v>
      </c>
      <c r="N32" s="210"/>
      <c r="O32" s="210">
        <v>0</v>
      </c>
      <c r="P32" s="210">
        <f t="shared" si="0"/>
        <v>0</v>
      </c>
      <c r="Q32" s="210">
        <v>0</v>
      </c>
    </row>
    <row r="33" spans="1:17" ht="154.5" customHeight="1" x14ac:dyDescent="0.25">
      <c r="A33" s="210">
        <v>27</v>
      </c>
      <c r="B33" s="210"/>
      <c r="C33" s="211" t="s">
        <v>733</v>
      </c>
      <c r="D33" s="212">
        <v>0.08</v>
      </c>
      <c r="E33" s="217" t="s">
        <v>734</v>
      </c>
      <c r="F33" s="210" t="s">
        <v>352</v>
      </c>
      <c r="G33" s="210" t="s">
        <v>352</v>
      </c>
      <c r="H33" s="210"/>
      <c r="I33" s="218"/>
      <c r="J33" s="218"/>
      <c r="K33" s="212">
        <v>0.08</v>
      </c>
      <c r="L33" s="215">
        <v>386493.86</v>
      </c>
      <c r="M33" s="210">
        <v>30.919</v>
      </c>
      <c r="N33" s="210"/>
      <c r="O33" s="210">
        <v>30.919</v>
      </c>
      <c r="P33" s="210">
        <f t="shared" si="0"/>
        <v>0</v>
      </c>
      <c r="Q33" s="210">
        <v>0</v>
      </c>
    </row>
    <row r="34" spans="1:17" ht="153.75" customHeight="1" x14ac:dyDescent="0.25">
      <c r="A34" s="210">
        <v>28</v>
      </c>
      <c r="B34" s="210"/>
      <c r="C34" s="211" t="s">
        <v>735</v>
      </c>
      <c r="D34" s="212">
        <v>4.0000000000000001E-3</v>
      </c>
      <c r="E34" s="217" t="s">
        <v>736</v>
      </c>
      <c r="F34" s="210" t="s">
        <v>352</v>
      </c>
      <c r="G34" s="210" t="s">
        <v>352</v>
      </c>
      <c r="H34" s="210"/>
      <c r="I34" s="218"/>
      <c r="J34" s="218"/>
      <c r="K34" s="212">
        <v>4.0000000000000001E-3</v>
      </c>
      <c r="L34" s="215">
        <v>386493.86</v>
      </c>
      <c r="M34" s="210">
        <v>1.5449999999999999</v>
      </c>
      <c r="N34" s="210"/>
      <c r="O34" s="210">
        <v>1.5449999999999999</v>
      </c>
      <c r="P34" s="210">
        <f t="shared" si="0"/>
        <v>0</v>
      </c>
      <c r="Q34" s="210">
        <v>0</v>
      </c>
    </row>
    <row r="35" spans="1:17" ht="152.25" customHeight="1" x14ac:dyDescent="0.25">
      <c r="A35" s="210">
        <v>29</v>
      </c>
      <c r="B35" s="210"/>
      <c r="C35" s="211" t="s">
        <v>737</v>
      </c>
      <c r="D35" s="212">
        <v>0.59</v>
      </c>
      <c r="E35" s="217" t="s">
        <v>738</v>
      </c>
      <c r="F35" s="210" t="s">
        <v>352</v>
      </c>
      <c r="G35" s="210" t="s">
        <v>352</v>
      </c>
      <c r="H35" s="210"/>
      <c r="I35" s="218"/>
      <c r="J35" s="218"/>
      <c r="K35" s="212">
        <v>0.59</v>
      </c>
      <c r="L35" s="215">
        <v>386493.86</v>
      </c>
      <c r="M35" s="210">
        <v>228.03100000000001</v>
      </c>
      <c r="N35" s="210"/>
      <c r="O35" s="210">
        <v>228.03100000000001</v>
      </c>
      <c r="P35" s="210">
        <f t="shared" si="0"/>
        <v>0</v>
      </c>
      <c r="Q35" s="210">
        <v>0</v>
      </c>
    </row>
    <row r="36" spans="1:17" ht="155.25" customHeight="1" x14ac:dyDescent="0.25">
      <c r="A36" s="210">
        <v>30</v>
      </c>
      <c r="B36" s="210"/>
      <c r="C36" s="211" t="s">
        <v>739</v>
      </c>
      <c r="D36" s="212">
        <v>5.0000000000000001E-3</v>
      </c>
      <c r="E36" s="217" t="s">
        <v>740</v>
      </c>
      <c r="F36" s="210" t="s">
        <v>352</v>
      </c>
      <c r="G36" s="210" t="s">
        <v>352</v>
      </c>
      <c r="H36" s="210"/>
      <c r="I36" s="218"/>
      <c r="J36" s="218"/>
      <c r="K36" s="212">
        <v>5.0000000000000001E-3</v>
      </c>
      <c r="L36" s="215">
        <v>386493.86</v>
      </c>
      <c r="M36" s="210">
        <v>1.9319999999999999</v>
      </c>
      <c r="N36" s="210"/>
      <c r="O36" s="210">
        <v>1.9319999999999999</v>
      </c>
      <c r="P36" s="210">
        <f t="shared" si="0"/>
        <v>0</v>
      </c>
      <c r="Q36" s="210">
        <v>0</v>
      </c>
    </row>
    <row r="37" spans="1:17" ht="153" customHeight="1" x14ac:dyDescent="0.25">
      <c r="A37" s="210">
        <v>31</v>
      </c>
      <c r="B37" s="210"/>
      <c r="C37" s="211" t="s">
        <v>741</v>
      </c>
      <c r="D37" s="212">
        <v>4.4999999999999997E-3</v>
      </c>
      <c r="E37" s="217" t="s">
        <v>742</v>
      </c>
      <c r="F37" s="210" t="s">
        <v>352</v>
      </c>
      <c r="G37" s="210" t="s">
        <v>352</v>
      </c>
      <c r="H37" s="210"/>
      <c r="I37" s="218"/>
      <c r="J37" s="218"/>
      <c r="K37" s="212">
        <v>4.4999999999999997E-3</v>
      </c>
      <c r="L37" s="215">
        <v>386493.86</v>
      </c>
      <c r="M37" s="210">
        <v>1.7390000000000001</v>
      </c>
      <c r="N37" s="210"/>
      <c r="O37" s="210">
        <v>1.7390000000000001</v>
      </c>
      <c r="P37" s="210">
        <f t="shared" si="0"/>
        <v>0</v>
      </c>
      <c r="Q37" s="210">
        <v>0</v>
      </c>
    </row>
    <row r="38" spans="1:17" ht="152.25" customHeight="1" x14ac:dyDescent="0.25">
      <c r="A38" s="210">
        <v>32</v>
      </c>
      <c r="B38" s="210"/>
      <c r="C38" s="211" t="s">
        <v>743</v>
      </c>
      <c r="D38" s="212">
        <v>0.01</v>
      </c>
      <c r="E38" s="217" t="s">
        <v>744</v>
      </c>
      <c r="F38" s="210" t="s">
        <v>352</v>
      </c>
      <c r="G38" s="210" t="s">
        <v>352</v>
      </c>
      <c r="H38" s="210"/>
      <c r="I38" s="218"/>
      <c r="J38" s="218"/>
      <c r="K38" s="212">
        <v>0.01</v>
      </c>
      <c r="L38" s="215">
        <v>386493.86</v>
      </c>
      <c r="M38" s="210">
        <v>3.8639999999999999</v>
      </c>
      <c r="N38" s="210"/>
      <c r="O38" s="210">
        <v>3.8639999999999999</v>
      </c>
      <c r="P38" s="210">
        <f t="shared" si="0"/>
        <v>0</v>
      </c>
      <c r="Q38" s="210">
        <v>0</v>
      </c>
    </row>
    <row r="39" spans="1:17" ht="150.75" customHeight="1" x14ac:dyDescent="0.25">
      <c r="A39" s="210">
        <v>33</v>
      </c>
      <c r="B39" s="210"/>
      <c r="C39" s="211" t="s">
        <v>745</v>
      </c>
      <c r="D39" s="212">
        <v>2.5000000000000001E-3</v>
      </c>
      <c r="E39" s="217" t="s">
        <v>746</v>
      </c>
      <c r="F39" s="210" t="s">
        <v>352</v>
      </c>
      <c r="G39" s="210" t="s">
        <v>352</v>
      </c>
      <c r="H39" s="210"/>
      <c r="I39" s="218"/>
      <c r="J39" s="218"/>
      <c r="K39" s="212">
        <v>2.5000000000000001E-3</v>
      </c>
      <c r="L39" s="215">
        <v>386493.86</v>
      </c>
      <c r="M39" s="210">
        <v>0.96599999999999997</v>
      </c>
      <c r="N39" s="210"/>
      <c r="O39" s="210">
        <v>0.96599999999999997</v>
      </c>
      <c r="P39" s="210">
        <f t="shared" si="0"/>
        <v>0</v>
      </c>
      <c r="Q39" s="210">
        <v>0</v>
      </c>
    </row>
    <row r="40" spans="1:17" ht="145.5" customHeight="1" x14ac:dyDescent="0.25">
      <c r="A40" s="210">
        <v>34</v>
      </c>
      <c r="B40" s="210"/>
      <c r="C40" s="211" t="s">
        <v>747</v>
      </c>
      <c r="D40" s="212">
        <v>4.4999999999999997E-3</v>
      </c>
      <c r="E40" s="217" t="s">
        <v>748</v>
      </c>
      <c r="F40" s="210" t="s">
        <v>352</v>
      </c>
      <c r="G40" s="210" t="s">
        <v>352</v>
      </c>
      <c r="H40" s="210"/>
      <c r="I40" s="218"/>
      <c r="J40" s="218"/>
      <c r="K40" s="212">
        <v>4.4999999999999997E-3</v>
      </c>
      <c r="L40" s="215">
        <v>386493.86</v>
      </c>
      <c r="M40" s="210">
        <v>1.7390000000000001</v>
      </c>
      <c r="N40" s="210"/>
      <c r="O40" s="210">
        <v>1.7390000000000001</v>
      </c>
      <c r="P40" s="210">
        <f t="shared" si="0"/>
        <v>0</v>
      </c>
      <c r="Q40" s="210">
        <v>0</v>
      </c>
    </row>
    <row r="41" spans="1:17" ht="158.25" customHeight="1" x14ac:dyDescent="0.25">
      <c r="A41" s="210">
        <v>35</v>
      </c>
      <c r="B41" s="210"/>
      <c r="C41" s="211" t="s">
        <v>749</v>
      </c>
      <c r="D41" s="212">
        <v>2.5000000000000001E-3</v>
      </c>
      <c r="E41" s="217" t="s">
        <v>750</v>
      </c>
      <c r="F41" s="210" t="s">
        <v>352</v>
      </c>
      <c r="G41" s="210" t="s">
        <v>352</v>
      </c>
      <c r="H41" s="210"/>
      <c r="I41" s="218"/>
      <c r="J41" s="218"/>
      <c r="K41" s="212">
        <v>2.5000000000000001E-3</v>
      </c>
      <c r="L41" s="215">
        <v>386493.86</v>
      </c>
      <c r="M41" s="210">
        <v>0.96599999999999997</v>
      </c>
      <c r="N41" s="210"/>
      <c r="O41" s="210">
        <v>0.96599999999999997</v>
      </c>
      <c r="P41" s="210">
        <f t="shared" si="0"/>
        <v>0</v>
      </c>
      <c r="Q41" s="210">
        <v>0</v>
      </c>
    </row>
    <row r="42" spans="1:17" s="1" customFormat="1" ht="15.75" customHeight="1" x14ac:dyDescent="0.25">
      <c r="A42" s="378" t="s">
        <v>25</v>
      </c>
      <c r="B42" s="379"/>
      <c r="C42" s="379"/>
      <c r="D42" s="379"/>
      <c r="E42" s="379"/>
      <c r="F42" s="379"/>
      <c r="G42" s="379"/>
      <c r="H42" s="379"/>
      <c r="I42" s="379"/>
      <c r="J42" s="379"/>
      <c r="K42" s="379"/>
      <c r="L42" s="379"/>
      <c r="M42" s="379"/>
      <c r="N42" s="379"/>
      <c r="O42" s="379"/>
      <c r="P42" s="379"/>
      <c r="Q42" s="380"/>
    </row>
    <row r="43" spans="1:17" s="1" customFormat="1" ht="265.5" customHeight="1" x14ac:dyDescent="0.25">
      <c r="A43" s="180">
        <v>1</v>
      </c>
      <c r="B43" s="180" t="s">
        <v>350</v>
      </c>
      <c r="C43" s="180" t="s">
        <v>350</v>
      </c>
      <c r="D43" s="193">
        <v>0.1</v>
      </c>
      <c r="E43" s="180" t="s">
        <v>351</v>
      </c>
      <c r="F43" s="180" t="s">
        <v>361</v>
      </c>
      <c r="G43" s="180" t="s">
        <v>360</v>
      </c>
      <c r="H43" s="180"/>
      <c r="I43" s="190"/>
      <c r="J43" s="190"/>
      <c r="K43" s="219">
        <v>0.1</v>
      </c>
      <c r="L43" s="220">
        <v>386493.86</v>
      </c>
      <c r="M43" s="219">
        <v>38.649000000000001</v>
      </c>
      <c r="N43" s="219"/>
      <c r="O43" s="219">
        <v>38.649000000000001</v>
      </c>
      <c r="P43" s="221">
        <f t="shared" si="0"/>
        <v>0</v>
      </c>
      <c r="Q43" s="219">
        <v>0</v>
      </c>
    </row>
    <row r="44" spans="1:17" s="1" customFormat="1" ht="220.5" x14ac:dyDescent="0.25">
      <c r="A44" s="180">
        <v>2</v>
      </c>
      <c r="B44" s="180"/>
      <c r="C44" s="180" t="s">
        <v>353</v>
      </c>
      <c r="D44" s="193">
        <v>0.03</v>
      </c>
      <c r="E44" s="180" t="s">
        <v>751</v>
      </c>
      <c r="F44" s="180" t="s">
        <v>352</v>
      </c>
      <c r="G44" s="180" t="s">
        <v>352</v>
      </c>
      <c r="H44" s="180"/>
      <c r="I44" s="190"/>
      <c r="J44" s="190"/>
      <c r="K44" s="219">
        <v>0.03</v>
      </c>
      <c r="L44" s="220">
        <v>386493.86</v>
      </c>
      <c r="M44" s="219">
        <v>11.593999999999999</v>
      </c>
      <c r="N44" s="219"/>
      <c r="O44" s="219">
        <v>11.593999999999999</v>
      </c>
      <c r="P44" s="221">
        <f t="shared" si="0"/>
        <v>0</v>
      </c>
      <c r="Q44" s="219">
        <v>0</v>
      </c>
    </row>
    <row r="45" spans="1:17" s="1" customFormat="1" ht="220.5" x14ac:dyDescent="0.25">
      <c r="A45" s="180">
        <v>3</v>
      </c>
      <c r="B45" s="180"/>
      <c r="C45" s="180" t="s">
        <v>354</v>
      </c>
      <c r="D45" s="193">
        <v>0</v>
      </c>
      <c r="E45" s="180" t="s">
        <v>752</v>
      </c>
      <c r="F45" s="180" t="s">
        <v>352</v>
      </c>
      <c r="G45" s="180" t="s">
        <v>352</v>
      </c>
      <c r="H45" s="180"/>
      <c r="I45" s="190"/>
      <c r="J45" s="190"/>
      <c r="K45" s="219">
        <v>0</v>
      </c>
      <c r="L45" s="220">
        <v>386493.86</v>
      </c>
      <c r="M45" s="219">
        <v>0</v>
      </c>
      <c r="N45" s="219"/>
      <c r="O45" s="219">
        <v>0</v>
      </c>
      <c r="P45" s="221">
        <f t="shared" si="0"/>
        <v>0</v>
      </c>
      <c r="Q45" s="219">
        <v>0</v>
      </c>
    </row>
    <row r="46" spans="1:17" s="1" customFormat="1" ht="220.5" x14ac:dyDescent="0.25">
      <c r="A46" s="180">
        <v>4</v>
      </c>
      <c r="B46" s="180"/>
      <c r="C46" s="180" t="s">
        <v>355</v>
      </c>
      <c r="D46" s="193">
        <v>0</v>
      </c>
      <c r="E46" s="180" t="s">
        <v>753</v>
      </c>
      <c r="F46" s="180" t="s">
        <v>352</v>
      </c>
      <c r="G46" s="180" t="s">
        <v>352</v>
      </c>
      <c r="H46" s="180"/>
      <c r="I46" s="190"/>
      <c r="J46" s="190"/>
      <c r="K46" s="219">
        <v>0</v>
      </c>
      <c r="L46" s="220">
        <v>386493.86</v>
      </c>
      <c r="M46" s="219">
        <v>0</v>
      </c>
      <c r="N46" s="219"/>
      <c r="O46" s="219">
        <v>0</v>
      </c>
      <c r="P46" s="221">
        <f t="shared" si="0"/>
        <v>0</v>
      </c>
      <c r="Q46" s="219">
        <v>0</v>
      </c>
    </row>
    <row r="47" spans="1:17" s="1" customFormat="1" ht="220.5" x14ac:dyDescent="0.25">
      <c r="A47" s="180">
        <v>5</v>
      </c>
      <c r="B47" s="180"/>
      <c r="C47" s="180" t="s">
        <v>356</v>
      </c>
      <c r="D47" s="193">
        <v>3.0000000000000001E-3</v>
      </c>
      <c r="E47" s="180" t="s">
        <v>754</v>
      </c>
      <c r="F47" s="180" t="s">
        <v>352</v>
      </c>
      <c r="G47" s="180" t="s">
        <v>352</v>
      </c>
      <c r="H47" s="180"/>
      <c r="I47" s="190"/>
      <c r="J47" s="190"/>
      <c r="K47" s="219">
        <v>3.0000000000000001E-3</v>
      </c>
      <c r="L47" s="220">
        <v>386493.86</v>
      </c>
      <c r="M47" s="219">
        <v>1.159</v>
      </c>
      <c r="N47" s="219"/>
      <c r="O47" s="219">
        <v>1.159</v>
      </c>
      <c r="P47" s="221">
        <f t="shared" si="0"/>
        <v>0</v>
      </c>
      <c r="Q47" s="219">
        <v>0</v>
      </c>
    </row>
    <row r="48" spans="1:17" s="1" customFormat="1" ht="220.5" x14ac:dyDescent="0.25">
      <c r="A48" s="180">
        <v>6</v>
      </c>
      <c r="B48" s="180"/>
      <c r="C48" s="180" t="s">
        <v>357</v>
      </c>
      <c r="D48" s="193">
        <v>0</v>
      </c>
      <c r="E48" s="180" t="s">
        <v>755</v>
      </c>
      <c r="F48" s="180" t="s">
        <v>352</v>
      </c>
      <c r="G48" s="180" t="s">
        <v>352</v>
      </c>
      <c r="H48" s="180"/>
      <c r="I48" s="190"/>
      <c r="J48" s="190"/>
      <c r="K48" s="219">
        <v>0</v>
      </c>
      <c r="L48" s="220">
        <v>386493.86</v>
      </c>
      <c r="M48" s="219">
        <v>0</v>
      </c>
      <c r="N48" s="219"/>
      <c r="O48" s="219">
        <v>0</v>
      </c>
      <c r="P48" s="221">
        <f t="shared" si="0"/>
        <v>0</v>
      </c>
      <c r="Q48" s="219">
        <v>0</v>
      </c>
    </row>
    <row r="49" spans="1:17" s="1" customFormat="1" ht="220.5" x14ac:dyDescent="0.25">
      <c r="A49" s="180">
        <v>7</v>
      </c>
      <c r="B49" s="180"/>
      <c r="C49" s="180" t="s">
        <v>358</v>
      </c>
      <c r="D49" s="180">
        <v>8.9999999999999993E-3</v>
      </c>
      <c r="E49" s="180" t="s">
        <v>756</v>
      </c>
      <c r="F49" s="180" t="s">
        <v>352</v>
      </c>
      <c r="G49" s="180" t="s">
        <v>352</v>
      </c>
      <c r="H49" s="180"/>
      <c r="I49" s="180"/>
      <c r="J49" s="180"/>
      <c r="K49" s="219">
        <v>8.9999999999999993E-3</v>
      </c>
      <c r="L49" s="220">
        <v>386493.86</v>
      </c>
      <c r="M49" s="219">
        <v>3.4780000000000002</v>
      </c>
      <c r="N49" s="219"/>
      <c r="O49" s="219">
        <v>3.4780000000000002</v>
      </c>
      <c r="P49" s="221">
        <f t="shared" si="0"/>
        <v>0</v>
      </c>
      <c r="Q49" s="219">
        <v>0</v>
      </c>
    </row>
    <row r="50" spans="1:17" s="1" customFormat="1" ht="220.5" x14ac:dyDescent="0.25">
      <c r="A50" s="180">
        <v>8</v>
      </c>
      <c r="B50" s="180"/>
      <c r="C50" s="180" t="s">
        <v>359</v>
      </c>
      <c r="D50" s="180">
        <v>0.78</v>
      </c>
      <c r="E50" s="180" t="s">
        <v>757</v>
      </c>
      <c r="F50" s="180" t="s">
        <v>352</v>
      </c>
      <c r="G50" s="180" t="s">
        <v>352</v>
      </c>
      <c r="H50" s="180"/>
      <c r="I50" s="180"/>
      <c r="J50" s="180"/>
      <c r="K50" s="219">
        <v>0.78</v>
      </c>
      <c r="L50" s="220">
        <v>386493.86</v>
      </c>
      <c r="M50" s="219">
        <v>301.46499999999997</v>
      </c>
      <c r="N50" s="219"/>
      <c r="O50" s="219">
        <v>60.169490000000003</v>
      </c>
      <c r="P50" s="221">
        <f t="shared" si="0"/>
        <v>241.29550999999998</v>
      </c>
      <c r="Q50" s="219">
        <f>P50</f>
        <v>241.29550999999998</v>
      </c>
    </row>
    <row r="51" spans="1:17" s="1" customFormat="1" ht="283.5" x14ac:dyDescent="0.25">
      <c r="A51" s="180">
        <v>9</v>
      </c>
      <c r="B51" s="180"/>
      <c r="C51" s="180" t="s">
        <v>390</v>
      </c>
      <c r="D51" s="180">
        <v>0.01</v>
      </c>
      <c r="E51" s="180" t="s">
        <v>758</v>
      </c>
      <c r="F51" s="180" t="s">
        <v>361</v>
      </c>
      <c r="G51" s="180" t="s">
        <v>361</v>
      </c>
      <c r="H51" s="180"/>
      <c r="I51" s="180"/>
      <c r="J51" s="180"/>
      <c r="K51" s="219">
        <v>0.01</v>
      </c>
      <c r="L51" s="220">
        <v>386493.86</v>
      </c>
      <c r="M51" s="219">
        <v>2.3007200000000001</v>
      </c>
      <c r="N51" s="219"/>
      <c r="O51" s="219">
        <v>2.3007200000000001</v>
      </c>
      <c r="P51" s="221">
        <f t="shared" si="0"/>
        <v>0</v>
      </c>
      <c r="Q51" s="219">
        <v>0</v>
      </c>
    </row>
    <row r="52" spans="1:17" s="1" customFormat="1" ht="283.5" x14ac:dyDescent="0.25">
      <c r="A52" s="180">
        <v>10</v>
      </c>
      <c r="B52" s="180"/>
      <c r="C52" s="180" t="s">
        <v>391</v>
      </c>
      <c r="D52" s="180">
        <v>0.01</v>
      </c>
      <c r="E52" s="180" t="s">
        <v>759</v>
      </c>
      <c r="F52" s="180" t="s">
        <v>361</v>
      </c>
      <c r="G52" s="180" t="s">
        <v>361</v>
      </c>
      <c r="H52" s="180"/>
      <c r="I52" s="180"/>
      <c r="J52" s="180"/>
      <c r="K52" s="219">
        <v>0.01</v>
      </c>
      <c r="L52" s="220">
        <v>386493.86</v>
      </c>
      <c r="M52" s="219">
        <v>2.3007200000000001</v>
      </c>
      <c r="N52" s="219"/>
      <c r="O52" s="219">
        <v>2.3007200000000001</v>
      </c>
      <c r="P52" s="221">
        <f t="shared" si="0"/>
        <v>0</v>
      </c>
      <c r="Q52" s="219">
        <v>0</v>
      </c>
    </row>
    <row r="53" spans="1:17" s="1" customFormat="1" ht="283.5" x14ac:dyDescent="0.25">
      <c r="A53" s="180">
        <v>11</v>
      </c>
      <c r="B53" s="180"/>
      <c r="C53" s="180" t="s">
        <v>392</v>
      </c>
      <c r="D53" s="180">
        <v>0.01</v>
      </c>
      <c r="E53" s="180" t="s">
        <v>760</v>
      </c>
      <c r="F53" s="180" t="s">
        <v>361</v>
      </c>
      <c r="G53" s="180" t="s">
        <v>361</v>
      </c>
      <c r="H53" s="180"/>
      <c r="I53" s="180"/>
      <c r="J53" s="180"/>
      <c r="K53" s="219">
        <v>0.01</v>
      </c>
      <c r="L53" s="220">
        <v>386493.86</v>
      </c>
      <c r="M53" s="219">
        <v>2.3007200000000001</v>
      </c>
      <c r="N53" s="219"/>
      <c r="O53" s="219">
        <v>2.3007200000000001</v>
      </c>
      <c r="P53" s="221">
        <f t="shared" si="0"/>
        <v>0</v>
      </c>
      <c r="Q53" s="219">
        <v>0</v>
      </c>
    </row>
    <row r="54" spans="1:17" s="1" customFormat="1" ht="283.5" x14ac:dyDescent="0.25">
      <c r="A54" s="180">
        <v>12</v>
      </c>
      <c r="B54" s="180"/>
      <c r="C54" s="180" t="s">
        <v>393</v>
      </c>
      <c r="D54" s="180">
        <v>0.01</v>
      </c>
      <c r="E54" s="180" t="s">
        <v>761</v>
      </c>
      <c r="F54" s="180" t="s">
        <v>361</v>
      </c>
      <c r="G54" s="180" t="s">
        <v>361</v>
      </c>
      <c r="H54" s="180"/>
      <c r="I54" s="180"/>
      <c r="J54" s="180"/>
      <c r="K54" s="219">
        <v>0.01</v>
      </c>
      <c r="L54" s="220">
        <v>386493.86</v>
      </c>
      <c r="M54" s="219">
        <v>1.9095899999999999</v>
      </c>
      <c r="N54" s="219"/>
      <c r="O54" s="219">
        <v>1.9095899999999999</v>
      </c>
      <c r="P54" s="221">
        <f t="shared" si="0"/>
        <v>0</v>
      </c>
      <c r="Q54" s="219">
        <v>0</v>
      </c>
    </row>
    <row r="55" spans="1:17" s="1" customFormat="1" ht="283.5" x14ac:dyDescent="0.25">
      <c r="A55" s="180">
        <v>13</v>
      </c>
      <c r="B55" s="180"/>
      <c r="C55" s="180" t="s">
        <v>394</v>
      </c>
      <c r="D55" s="180">
        <v>0.01</v>
      </c>
      <c r="E55" s="180" t="s">
        <v>762</v>
      </c>
      <c r="F55" s="180" t="s">
        <v>361</v>
      </c>
      <c r="G55" s="180" t="s">
        <v>361</v>
      </c>
      <c r="H55" s="180"/>
      <c r="I55" s="180"/>
      <c r="J55" s="180"/>
      <c r="K55" s="219">
        <v>0.01</v>
      </c>
      <c r="L55" s="220">
        <v>386493.86</v>
      </c>
      <c r="M55" s="219">
        <v>3.8649300000000002</v>
      </c>
      <c r="N55" s="219"/>
      <c r="O55" s="219">
        <v>3.8649300000000002</v>
      </c>
      <c r="P55" s="221">
        <f t="shared" si="0"/>
        <v>0</v>
      </c>
      <c r="Q55" s="219">
        <v>0</v>
      </c>
    </row>
    <row r="56" spans="1:17" s="1" customFormat="1" ht="283.5" x14ac:dyDescent="0.25">
      <c r="A56" s="180">
        <v>14</v>
      </c>
      <c r="B56" s="180"/>
      <c r="C56" s="180" t="s">
        <v>395</v>
      </c>
      <c r="D56" s="180">
        <v>0.01</v>
      </c>
      <c r="E56" s="180" t="s">
        <v>763</v>
      </c>
      <c r="F56" s="180" t="s">
        <v>361</v>
      </c>
      <c r="G56" s="180" t="s">
        <v>361</v>
      </c>
      <c r="H56" s="180"/>
      <c r="I56" s="180"/>
      <c r="J56" s="180"/>
      <c r="K56" s="219">
        <v>0.01</v>
      </c>
      <c r="L56" s="220">
        <v>386493.86</v>
      </c>
      <c r="M56" s="219">
        <v>3.8649300000000002</v>
      </c>
      <c r="N56" s="219"/>
      <c r="O56" s="219">
        <v>3.8649300000000002</v>
      </c>
      <c r="P56" s="221">
        <f t="shared" si="0"/>
        <v>0</v>
      </c>
      <c r="Q56" s="219">
        <v>0</v>
      </c>
    </row>
    <row r="57" spans="1:17" s="1" customFormat="1" ht="283.5" x14ac:dyDescent="0.25">
      <c r="A57" s="180">
        <v>15</v>
      </c>
      <c r="B57" s="180"/>
      <c r="C57" s="180" t="s">
        <v>396</v>
      </c>
      <c r="D57" s="180">
        <v>0.01</v>
      </c>
      <c r="E57" s="180" t="s">
        <v>764</v>
      </c>
      <c r="F57" s="180" t="s">
        <v>361</v>
      </c>
      <c r="G57" s="180" t="s">
        <v>361</v>
      </c>
      <c r="H57" s="180"/>
      <c r="I57" s="180"/>
      <c r="J57" s="180"/>
      <c r="K57" s="219">
        <v>0.01</v>
      </c>
      <c r="L57" s="220">
        <v>386493.86</v>
      </c>
      <c r="M57" s="219">
        <v>3.8649300000000002</v>
      </c>
      <c r="N57" s="219"/>
      <c r="O57" s="219">
        <v>3.8649300000000002</v>
      </c>
      <c r="P57" s="221">
        <f t="shared" si="0"/>
        <v>0</v>
      </c>
      <c r="Q57" s="219">
        <v>0</v>
      </c>
    </row>
    <row r="58" spans="1:17" s="1" customFormat="1" ht="283.5" x14ac:dyDescent="0.25">
      <c r="A58" s="180">
        <v>16</v>
      </c>
      <c r="B58" s="180"/>
      <c r="C58" s="180" t="s">
        <v>368</v>
      </c>
      <c r="D58" s="180">
        <v>0.01</v>
      </c>
      <c r="E58" s="180" t="s">
        <v>765</v>
      </c>
      <c r="F58" s="180" t="s">
        <v>361</v>
      </c>
      <c r="G58" s="180" t="s">
        <v>361</v>
      </c>
      <c r="H58" s="180"/>
      <c r="I58" s="180"/>
      <c r="J58" s="180"/>
      <c r="K58" s="219">
        <v>0.01</v>
      </c>
      <c r="L58" s="220">
        <v>386493.86</v>
      </c>
      <c r="M58" s="219">
        <v>3.8649300000000002</v>
      </c>
      <c r="N58" s="219"/>
      <c r="O58" s="219">
        <v>3.8649300000000002</v>
      </c>
      <c r="P58" s="221">
        <f t="shared" si="0"/>
        <v>0</v>
      </c>
      <c r="Q58" s="219">
        <v>0</v>
      </c>
    </row>
    <row r="59" spans="1:17" s="1" customFormat="1" ht="283.5" x14ac:dyDescent="0.25">
      <c r="A59" s="180">
        <v>17</v>
      </c>
      <c r="B59" s="180"/>
      <c r="C59" s="180" t="s">
        <v>369</v>
      </c>
      <c r="D59" s="180">
        <v>0.01</v>
      </c>
      <c r="E59" s="180" t="s">
        <v>766</v>
      </c>
      <c r="F59" s="180" t="s">
        <v>361</v>
      </c>
      <c r="G59" s="180" t="s">
        <v>361</v>
      </c>
      <c r="H59" s="180"/>
      <c r="I59" s="180"/>
      <c r="J59" s="180"/>
      <c r="K59" s="219">
        <v>0.01</v>
      </c>
      <c r="L59" s="220">
        <v>386493.86</v>
      </c>
      <c r="M59" s="219">
        <v>3.8649300000000002</v>
      </c>
      <c r="N59" s="219"/>
      <c r="O59" s="219">
        <v>3.8649300000000002</v>
      </c>
      <c r="P59" s="221">
        <f t="shared" si="0"/>
        <v>0</v>
      </c>
      <c r="Q59" s="219">
        <v>0</v>
      </c>
    </row>
    <row r="60" spans="1:17" s="1" customFormat="1" ht="283.5" x14ac:dyDescent="0.25">
      <c r="A60" s="180">
        <v>18</v>
      </c>
      <c r="B60" s="180"/>
      <c r="C60" s="180" t="s">
        <v>397</v>
      </c>
      <c r="D60" s="180">
        <v>0.01</v>
      </c>
      <c r="E60" s="180" t="s">
        <v>767</v>
      </c>
      <c r="F60" s="180" t="s">
        <v>361</v>
      </c>
      <c r="G60" s="180" t="s">
        <v>361</v>
      </c>
      <c r="H60" s="180"/>
      <c r="I60" s="180"/>
      <c r="J60" s="180"/>
      <c r="K60" s="219">
        <v>0.01</v>
      </c>
      <c r="L60" s="220">
        <v>386493.86</v>
      </c>
      <c r="M60" s="219">
        <v>2.3007200000000001</v>
      </c>
      <c r="N60" s="219"/>
      <c r="O60" s="219">
        <v>2.3007200000000001</v>
      </c>
      <c r="P60" s="221">
        <f t="shared" si="0"/>
        <v>0</v>
      </c>
      <c r="Q60" s="219">
        <v>0</v>
      </c>
    </row>
    <row r="61" spans="1:17" s="1" customFormat="1" ht="283.5" x14ac:dyDescent="0.25">
      <c r="A61" s="180">
        <v>19</v>
      </c>
      <c r="B61" s="180"/>
      <c r="C61" s="180" t="s">
        <v>398</v>
      </c>
      <c r="D61" s="180">
        <v>0.01</v>
      </c>
      <c r="E61" s="180" t="s">
        <v>768</v>
      </c>
      <c r="F61" s="180" t="s">
        <v>361</v>
      </c>
      <c r="G61" s="180" t="s">
        <v>361</v>
      </c>
      <c r="H61" s="180"/>
      <c r="I61" s="180"/>
      <c r="J61" s="180"/>
      <c r="K61" s="219">
        <v>0.01</v>
      </c>
      <c r="L61" s="220">
        <v>386493.86</v>
      </c>
      <c r="M61" s="219">
        <v>3.8649300000000002</v>
      </c>
      <c r="N61" s="219"/>
      <c r="O61" s="219">
        <v>3.8649300000000002</v>
      </c>
      <c r="P61" s="221">
        <f t="shared" si="0"/>
        <v>0</v>
      </c>
      <c r="Q61" s="219">
        <v>0</v>
      </c>
    </row>
    <row r="62" spans="1:17" s="1" customFormat="1" ht="283.5" x14ac:dyDescent="0.25">
      <c r="A62" s="180">
        <v>20</v>
      </c>
      <c r="B62" s="180"/>
      <c r="C62" s="180" t="s">
        <v>399</v>
      </c>
      <c r="D62" s="180">
        <v>0.01</v>
      </c>
      <c r="E62" s="180" t="s">
        <v>769</v>
      </c>
      <c r="F62" s="180" t="s">
        <v>361</v>
      </c>
      <c r="G62" s="180" t="s">
        <v>361</v>
      </c>
      <c r="H62" s="180"/>
      <c r="I62" s="180"/>
      <c r="J62" s="180"/>
      <c r="K62" s="219">
        <v>0.01</v>
      </c>
      <c r="L62" s="220">
        <v>386493.86</v>
      </c>
      <c r="M62" s="219">
        <v>3.8649300000000002</v>
      </c>
      <c r="N62" s="219"/>
      <c r="O62" s="219">
        <v>3.8649300000000002</v>
      </c>
      <c r="P62" s="221">
        <f t="shared" si="0"/>
        <v>0</v>
      </c>
      <c r="Q62" s="219">
        <v>0</v>
      </c>
    </row>
    <row r="63" spans="1:17" s="1" customFormat="1" ht="283.5" x14ac:dyDescent="0.25">
      <c r="A63" s="180">
        <v>21</v>
      </c>
      <c r="B63" s="180"/>
      <c r="C63" s="180" t="s">
        <v>400</v>
      </c>
      <c r="D63" s="180">
        <v>0.01</v>
      </c>
      <c r="E63" s="180" t="s">
        <v>770</v>
      </c>
      <c r="F63" s="180" t="s">
        <v>361</v>
      </c>
      <c r="G63" s="180" t="s">
        <v>361</v>
      </c>
      <c r="H63" s="180"/>
      <c r="I63" s="180"/>
      <c r="J63" s="180"/>
      <c r="K63" s="219">
        <v>0.01</v>
      </c>
      <c r="L63" s="220">
        <v>386493.86</v>
      </c>
      <c r="M63" s="219">
        <v>3.8649300000000002</v>
      </c>
      <c r="N63" s="219"/>
      <c r="O63" s="219">
        <v>3.8649300000000002</v>
      </c>
      <c r="P63" s="221">
        <f t="shared" si="0"/>
        <v>0</v>
      </c>
      <c r="Q63" s="219">
        <v>0</v>
      </c>
    </row>
    <row r="64" spans="1:17" s="1" customFormat="1" ht="283.5" x14ac:dyDescent="0.25">
      <c r="A64" s="180">
        <v>22</v>
      </c>
      <c r="B64" s="180"/>
      <c r="C64" s="180" t="s">
        <v>401</v>
      </c>
      <c r="D64" s="180">
        <v>0.01</v>
      </c>
      <c r="E64" s="180" t="s">
        <v>771</v>
      </c>
      <c r="F64" s="180" t="s">
        <v>361</v>
      </c>
      <c r="G64" s="180" t="s">
        <v>361</v>
      </c>
      <c r="H64" s="180"/>
      <c r="I64" s="180"/>
      <c r="J64" s="180"/>
      <c r="K64" s="219">
        <v>0.01</v>
      </c>
      <c r="L64" s="220">
        <v>386493.86</v>
      </c>
      <c r="M64" s="219">
        <v>3.8649300000000002</v>
      </c>
      <c r="N64" s="219"/>
      <c r="O64" s="219">
        <v>3.8649300000000002</v>
      </c>
      <c r="P64" s="221">
        <f t="shared" si="0"/>
        <v>0</v>
      </c>
      <c r="Q64" s="219">
        <v>0</v>
      </c>
    </row>
    <row r="65" spans="1:17" s="1" customFormat="1" ht="283.5" x14ac:dyDescent="0.25">
      <c r="A65" s="180">
        <v>23</v>
      </c>
      <c r="B65" s="180"/>
      <c r="C65" s="83" t="s">
        <v>402</v>
      </c>
      <c r="D65" s="180">
        <v>0.01</v>
      </c>
      <c r="E65" s="84" t="s">
        <v>772</v>
      </c>
      <c r="F65" s="180" t="s">
        <v>361</v>
      </c>
      <c r="G65" s="180" t="s">
        <v>361</v>
      </c>
      <c r="H65" s="180"/>
      <c r="I65" s="180"/>
      <c r="J65" s="180"/>
      <c r="K65" s="219">
        <v>0.01</v>
      </c>
      <c r="L65" s="220">
        <v>386493.86</v>
      </c>
      <c r="M65" s="219">
        <v>3.8649300000000002</v>
      </c>
      <c r="N65" s="219"/>
      <c r="O65" s="219">
        <v>3.8649300000000002</v>
      </c>
      <c r="P65" s="221">
        <f t="shared" si="0"/>
        <v>0</v>
      </c>
      <c r="Q65" s="219">
        <v>0</v>
      </c>
    </row>
    <row r="66" spans="1:17" s="1" customFormat="1" ht="283.5" x14ac:dyDescent="0.25">
      <c r="A66" s="180">
        <v>24</v>
      </c>
      <c r="B66" s="180"/>
      <c r="C66" s="83" t="s">
        <v>403</v>
      </c>
      <c r="D66" s="180">
        <v>0.01</v>
      </c>
      <c r="E66" s="84" t="s">
        <v>773</v>
      </c>
      <c r="F66" s="180" t="s">
        <v>361</v>
      </c>
      <c r="G66" s="180" t="s">
        <v>361</v>
      </c>
      <c r="H66" s="180"/>
      <c r="I66" s="180"/>
      <c r="J66" s="180"/>
      <c r="K66" s="219">
        <v>0.01</v>
      </c>
      <c r="L66" s="220">
        <v>386493.86</v>
      </c>
      <c r="M66" s="219">
        <v>3.8649300000000002</v>
      </c>
      <c r="N66" s="219"/>
      <c r="O66" s="219">
        <v>3.8649300000000002</v>
      </c>
      <c r="P66" s="221">
        <f t="shared" si="0"/>
        <v>0</v>
      </c>
      <c r="Q66" s="219">
        <v>0</v>
      </c>
    </row>
    <row r="67" spans="1:17" s="1" customFormat="1" ht="283.5" x14ac:dyDescent="0.25">
      <c r="A67" s="180">
        <v>25</v>
      </c>
      <c r="B67" s="180"/>
      <c r="C67" s="83" t="s">
        <v>404</v>
      </c>
      <c r="D67" s="180">
        <v>0.01</v>
      </c>
      <c r="E67" s="84" t="s">
        <v>774</v>
      </c>
      <c r="F67" s="180" t="s">
        <v>361</v>
      </c>
      <c r="G67" s="180" t="s">
        <v>361</v>
      </c>
      <c r="H67" s="180"/>
      <c r="I67" s="180"/>
      <c r="J67" s="180"/>
      <c r="K67" s="219">
        <v>0.01</v>
      </c>
      <c r="L67" s="220">
        <v>386493.86</v>
      </c>
      <c r="M67" s="219">
        <v>3.8649300000000002</v>
      </c>
      <c r="N67" s="219"/>
      <c r="O67" s="219">
        <v>3.8649300000000002</v>
      </c>
      <c r="P67" s="221">
        <f t="shared" si="0"/>
        <v>0</v>
      </c>
      <c r="Q67" s="219">
        <v>0</v>
      </c>
    </row>
    <row r="68" spans="1:17" s="1" customFormat="1" ht="283.5" x14ac:dyDescent="0.25">
      <c r="A68" s="180">
        <v>26</v>
      </c>
      <c r="B68" s="180"/>
      <c r="C68" s="83" t="s">
        <v>405</v>
      </c>
      <c r="D68" s="180">
        <v>0.01</v>
      </c>
      <c r="E68" s="84" t="s">
        <v>775</v>
      </c>
      <c r="F68" s="180" t="s">
        <v>361</v>
      </c>
      <c r="G68" s="180" t="s">
        <v>361</v>
      </c>
      <c r="H68" s="180"/>
      <c r="I68" s="180"/>
      <c r="J68" s="180"/>
      <c r="K68" s="219">
        <v>0.01</v>
      </c>
      <c r="L68" s="220">
        <v>386493.86</v>
      </c>
      <c r="M68" s="219">
        <v>3.8649300000000002</v>
      </c>
      <c r="N68" s="219"/>
      <c r="O68" s="219">
        <v>3.8649300000000002</v>
      </c>
      <c r="P68" s="221">
        <f t="shared" si="0"/>
        <v>0</v>
      </c>
      <c r="Q68" s="219">
        <v>0</v>
      </c>
    </row>
    <row r="69" spans="1:17" s="1" customFormat="1" ht="283.5" x14ac:dyDescent="0.25">
      <c r="A69" s="180">
        <v>27</v>
      </c>
      <c r="B69" s="180"/>
      <c r="C69" s="83" t="s">
        <v>406</v>
      </c>
      <c r="D69" s="180">
        <v>0.01</v>
      </c>
      <c r="E69" s="84" t="s">
        <v>776</v>
      </c>
      <c r="F69" s="180" t="s">
        <v>361</v>
      </c>
      <c r="G69" s="180" t="s">
        <v>361</v>
      </c>
      <c r="H69" s="180"/>
      <c r="I69" s="180"/>
      <c r="J69" s="180"/>
      <c r="K69" s="219">
        <v>0.01</v>
      </c>
      <c r="L69" s="220">
        <v>386493.86</v>
      </c>
      <c r="M69" s="219">
        <v>3.8649300000000002</v>
      </c>
      <c r="N69" s="219"/>
      <c r="O69" s="219">
        <v>3.8649300000000002</v>
      </c>
      <c r="P69" s="221">
        <f t="shared" si="0"/>
        <v>0</v>
      </c>
      <c r="Q69" s="219">
        <v>0</v>
      </c>
    </row>
    <row r="70" spans="1:17" s="1" customFormat="1" ht="283.5" x14ac:dyDescent="0.25">
      <c r="A70" s="180">
        <v>28</v>
      </c>
      <c r="B70" s="180"/>
      <c r="C70" s="83" t="s">
        <v>407</v>
      </c>
      <c r="D70" s="180">
        <v>0.01</v>
      </c>
      <c r="E70" s="84" t="s">
        <v>777</v>
      </c>
      <c r="F70" s="180" t="s">
        <v>361</v>
      </c>
      <c r="G70" s="180" t="s">
        <v>361</v>
      </c>
      <c r="H70" s="180"/>
      <c r="I70" s="180"/>
      <c r="J70" s="180"/>
      <c r="K70" s="219">
        <v>0.01</v>
      </c>
      <c r="L70" s="220">
        <v>386493.86</v>
      </c>
      <c r="M70" s="219">
        <v>3.8649300000000002</v>
      </c>
      <c r="N70" s="219"/>
      <c r="O70" s="219">
        <v>3.8649300000000002</v>
      </c>
      <c r="P70" s="221">
        <f t="shared" si="0"/>
        <v>0</v>
      </c>
      <c r="Q70" s="219">
        <v>0</v>
      </c>
    </row>
    <row r="71" spans="1:17" s="1" customFormat="1" ht="283.5" x14ac:dyDescent="0.25">
      <c r="A71" s="180">
        <v>29</v>
      </c>
      <c r="B71" s="180"/>
      <c r="C71" s="83" t="s">
        <v>408</v>
      </c>
      <c r="D71" s="180">
        <v>0.01</v>
      </c>
      <c r="E71" s="84" t="s">
        <v>778</v>
      </c>
      <c r="F71" s="180" t="s">
        <v>361</v>
      </c>
      <c r="G71" s="180" t="s">
        <v>361</v>
      </c>
      <c r="H71" s="180"/>
      <c r="I71" s="180"/>
      <c r="J71" s="180"/>
      <c r="K71" s="219">
        <v>0.01</v>
      </c>
      <c r="L71" s="220">
        <v>386493.86</v>
      </c>
      <c r="M71" s="219">
        <v>3.8649300000000002</v>
      </c>
      <c r="N71" s="219"/>
      <c r="O71" s="219">
        <v>3.8649300000000002</v>
      </c>
      <c r="P71" s="221">
        <f t="shared" si="0"/>
        <v>0</v>
      </c>
      <c r="Q71" s="219">
        <v>0</v>
      </c>
    </row>
    <row r="72" spans="1:17" s="1" customFormat="1" ht="283.5" x14ac:dyDescent="0.25">
      <c r="A72" s="180">
        <v>30</v>
      </c>
      <c r="B72" s="180"/>
      <c r="C72" s="83" t="s">
        <v>409</v>
      </c>
      <c r="D72" s="180">
        <v>0.01</v>
      </c>
      <c r="E72" s="84" t="s">
        <v>779</v>
      </c>
      <c r="F72" s="180" t="s">
        <v>361</v>
      </c>
      <c r="G72" s="180" t="s">
        <v>361</v>
      </c>
      <c r="H72" s="180"/>
      <c r="I72" s="180"/>
      <c r="J72" s="180"/>
      <c r="K72" s="219">
        <v>0.01</v>
      </c>
      <c r="L72" s="220">
        <v>386493.86</v>
      </c>
      <c r="M72" s="219">
        <v>3.8649300000000002</v>
      </c>
      <c r="N72" s="219"/>
      <c r="O72" s="219">
        <v>3.8649300000000002</v>
      </c>
      <c r="P72" s="221">
        <f t="shared" ref="P72:P135" si="1">M72-O72</f>
        <v>0</v>
      </c>
      <c r="Q72" s="219">
        <v>0</v>
      </c>
    </row>
    <row r="73" spans="1:17" s="1" customFormat="1" ht="283.5" x14ac:dyDescent="0.25">
      <c r="A73" s="180">
        <v>31</v>
      </c>
      <c r="B73" s="193"/>
      <c r="C73" s="193" t="s">
        <v>780</v>
      </c>
      <c r="D73" s="180">
        <v>0.01</v>
      </c>
      <c r="E73" s="180" t="s">
        <v>781</v>
      </c>
      <c r="F73" s="180" t="s">
        <v>361</v>
      </c>
      <c r="G73" s="180" t="s">
        <v>361</v>
      </c>
      <c r="H73" s="180"/>
      <c r="I73" s="180"/>
      <c r="J73" s="180"/>
      <c r="K73" s="219">
        <v>0.01</v>
      </c>
      <c r="L73" s="220">
        <v>386493.86</v>
      </c>
      <c r="M73" s="219">
        <v>3.8649300000000002</v>
      </c>
      <c r="N73" s="219"/>
      <c r="O73" s="219">
        <v>3.8649300000000002</v>
      </c>
      <c r="P73" s="221">
        <f t="shared" si="1"/>
        <v>0</v>
      </c>
      <c r="Q73" s="219">
        <v>0</v>
      </c>
    </row>
    <row r="74" spans="1:17" s="1" customFormat="1" ht="283.5" x14ac:dyDescent="0.25">
      <c r="A74" s="180">
        <v>32</v>
      </c>
      <c r="B74" s="193"/>
      <c r="C74" s="193" t="s">
        <v>782</v>
      </c>
      <c r="D74" s="180">
        <v>0.01</v>
      </c>
      <c r="E74" s="180" t="s">
        <v>783</v>
      </c>
      <c r="F74" s="180" t="s">
        <v>361</v>
      </c>
      <c r="G74" s="180" t="s">
        <v>361</v>
      </c>
      <c r="H74" s="180"/>
      <c r="I74" s="180"/>
      <c r="J74" s="180"/>
      <c r="K74" s="219">
        <v>0.01</v>
      </c>
      <c r="L74" s="220">
        <v>386493.86</v>
      </c>
      <c r="M74" s="219">
        <v>3.8649300000000002</v>
      </c>
      <c r="N74" s="219"/>
      <c r="O74" s="219">
        <v>3.8649300000000002</v>
      </c>
      <c r="P74" s="221">
        <f t="shared" si="1"/>
        <v>0</v>
      </c>
      <c r="Q74" s="219">
        <v>0</v>
      </c>
    </row>
    <row r="75" spans="1:17" s="1" customFormat="1" ht="283.5" x14ac:dyDescent="0.25">
      <c r="A75" s="180">
        <v>33</v>
      </c>
      <c r="B75" s="193"/>
      <c r="C75" s="193" t="s">
        <v>412</v>
      </c>
      <c r="D75" s="180">
        <v>0.01</v>
      </c>
      <c r="E75" s="180" t="s">
        <v>784</v>
      </c>
      <c r="F75" s="180" t="s">
        <v>361</v>
      </c>
      <c r="G75" s="180" t="s">
        <v>361</v>
      </c>
      <c r="H75" s="180"/>
      <c r="I75" s="180"/>
      <c r="J75" s="180"/>
      <c r="K75" s="219">
        <v>0.01</v>
      </c>
      <c r="L75" s="220">
        <v>386493.86</v>
      </c>
      <c r="M75" s="219">
        <v>3.8649300000000002</v>
      </c>
      <c r="N75" s="219"/>
      <c r="O75" s="219">
        <v>3.8649300000000002</v>
      </c>
      <c r="P75" s="221">
        <f t="shared" si="1"/>
        <v>0</v>
      </c>
      <c r="Q75" s="219">
        <v>0</v>
      </c>
    </row>
    <row r="76" spans="1:17" s="1" customFormat="1" ht="283.5" x14ac:dyDescent="0.25">
      <c r="A76" s="180">
        <v>34</v>
      </c>
      <c r="B76" s="180"/>
      <c r="C76" s="180" t="s">
        <v>410</v>
      </c>
      <c r="D76" s="180">
        <v>0.01</v>
      </c>
      <c r="E76" s="180" t="s">
        <v>785</v>
      </c>
      <c r="F76" s="180" t="s">
        <v>361</v>
      </c>
      <c r="G76" s="180" t="s">
        <v>361</v>
      </c>
      <c r="H76" s="180"/>
      <c r="I76" s="180"/>
      <c r="J76" s="180"/>
      <c r="K76" s="219">
        <v>0.01</v>
      </c>
      <c r="L76" s="220">
        <v>386493.86</v>
      </c>
      <c r="M76" s="219">
        <v>3.8649300000000002</v>
      </c>
      <c r="N76" s="219"/>
      <c r="O76" s="219">
        <v>3.8649300000000002</v>
      </c>
      <c r="P76" s="221">
        <f t="shared" si="1"/>
        <v>0</v>
      </c>
      <c r="Q76" s="219">
        <v>0</v>
      </c>
    </row>
    <row r="77" spans="1:17" s="1" customFormat="1" ht="283.5" x14ac:dyDescent="0.25">
      <c r="A77" s="180">
        <v>35</v>
      </c>
      <c r="B77" s="180"/>
      <c r="C77" s="180" t="s">
        <v>411</v>
      </c>
      <c r="D77" s="180">
        <v>0.01</v>
      </c>
      <c r="E77" s="180" t="s">
        <v>785</v>
      </c>
      <c r="F77" s="180" t="s">
        <v>361</v>
      </c>
      <c r="G77" s="180" t="s">
        <v>361</v>
      </c>
      <c r="H77" s="180"/>
      <c r="I77" s="180"/>
      <c r="J77" s="180"/>
      <c r="K77" s="219">
        <v>0.01</v>
      </c>
      <c r="L77" s="220">
        <v>386493.86</v>
      </c>
      <c r="M77" s="219">
        <v>3.8649300000000002</v>
      </c>
      <c r="N77" s="219"/>
      <c r="O77" s="219">
        <v>3.8649300000000002</v>
      </c>
      <c r="P77" s="221">
        <f t="shared" si="1"/>
        <v>0</v>
      </c>
      <c r="Q77" s="219">
        <v>0</v>
      </c>
    </row>
    <row r="78" spans="1:17" s="1" customFormat="1" ht="283.5" x14ac:dyDescent="0.25">
      <c r="A78" s="180">
        <v>36</v>
      </c>
      <c r="B78" s="180"/>
      <c r="C78" s="180" t="s">
        <v>412</v>
      </c>
      <c r="D78" s="180">
        <v>0.01</v>
      </c>
      <c r="E78" s="180" t="s">
        <v>786</v>
      </c>
      <c r="F78" s="180" t="s">
        <v>361</v>
      </c>
      <c r="G78" s="180" t="s">
        <v>361</v>
      </c>
      <c r="H78" s="180"/>
      <c r="I78" s="180"/>
      <c r="J78" s="180"/>
      <c r="K78" s="219">
        <v>0.01</v>
      </c>
      <c r="L78" s="220">
        <v>386493.86</v>
      </c>
      <c r="M78" s="219">
        <v>3.8649300000000002</v>
      </c>
      <c r="N78" s="219"/>
      <c r="O78" s="219">
        <v>3.8649300000000002</v>
      </c>
      <c r="P78" s="221">
        <f t="shared" si="1"/>
        <v>0</v>
      </c>
      <c r="Q78" s="219">
        <v>0</v>
      </c>
    </row>
    <row r="79" spans="1:17" s="1" customFormat="1" ht="283.5" x14ac:dyDescent="0.25">
      <c r="A79" s="180">
        <v>37</v>
      </c>
      <c r="B79" s="180"/>
      <c r="C79" s="180" t="s">
        <v>370</v>
      </c>
      <c r="D79" s="180">
        <v>0.01</v>
      </c>
      <c r="E79" s="180" t="s">
        <v>787</v>
      </c>
      <c r="F79" s="180" t="s">
        <v>361</v>
      </c>
      <c r="G79" s="180" t="s">
        <v>361</v>
      </c>
      <c r="H79" s="180"/>
      <c r="I79" s="180"/>
      <c r="J79" s="180"/>
      <c r="K79" s="219">
        <v>0.01</v>
      </c>
      <c r="L79" s="220">
        <v>386493.86</v>
      </c>
      <c r="M79" s="219">
        <v>1.81108</v>
      </c>
      <c r="N79" s="219"/>
      <c r="O79" s="219">
        <v>1.81108</v>
      </c>
      <c r="P79" s="221">
        <f t="shared" si="1"/>
        <v>0</v>
      </c>
      <c r="Q79" s="219">
        <v>0</v>
      </c>
    </row>
    <row r="80" spans="1:17" s="1" customFormat="1" ht="283.5" x14ac:dyDescent="0.25">
      <c r="A80" s="180">
        <v>38</v>
      </c>
      <c r="B80" s="180"/>
      <c r="C80" s="180" t="s">
        <v>413</v>
      </c>
      <c r="D80" s="180">
        <v>0.01</v>
      </c>
      <c r="E80" s="180" t="s">
        <v>788</v>
      </c>
      <c r="F80" s="180" t="s">
        <v>361</v>
      </c>
      <c r="G80" s="180" t="s">
        <v>361</v>
      </c>
      <c r="H80" s="180"/>
      <c r="I80" s="180"/>
      <c r="J80" s="180"/>
      <c r="K80" s="219">
        <v>0.01</v>
      </c>
      <c r="L80" s="220">
        <v>386493.86</v>
      </c>
      <c r="M80" s="219">
        <v>3.8649300000000002</v>
      </c>
      <c r="N80" s="219"/>
      <c r="O80" s="219">
        <v>3.8649300000000002</v>
      </c>
      <c r="P80" s="221">
        <f t="shared" si="1"/>
        <v>0</v>
      </c>
      <c r="Q80" s="219">
        <v>0</v>
      </c>
    </row>
    <row r="81" spans="1:17" s="1" customFormat="1" ht="283.5" x14ac:dyDescent="0.25">
      <c r="A81" s="180">
        <v>39</v>
      </c>
      <c r="B81" s="180"/>
      <c r="C81" s="180" t="s">
        <v>414</v>
      </c>
      <c r="D81" s="180">
        <v>0.01</v>
      </c>
      <c r="E81" s="180" t="s">
        <v>789</v>
      </c>
      <c r="F81" s="180" t="s">
        <v>361</v>
      </c>
      <c r="G81" s="180" t="s">
        <v>361</v>
      </c>
      <c r="H81" s="180"/>
      <c r="I81" s="180"/>
      <c r="J81" s="180"/>
      <c r="K81" s="219">
        <v>0.01</v>
      </c>
      <c r="L81" s="220">
        <v>386493.86</v>
      </c>
      <c r="M81" s="219">
        <v>3.8649300000000002</v>
      </c>
      <c r="N81" s="219"/>
      <c r="O81" s="219">
        <v>3.8649300000000002</v>
      </c>
      <c r="P81" s="221">
        <f t="shared" si="1"/>
        <v>0</v>
      </c>
      <c r="Q81" s="219">
        <v>0</v>
      </c>
    </row>
    <row r="82" spans="1:17" s="1" customFormat="1" ht="283.5" x14ac:dyDescent="0.25">
      <c r="A82" s="180">
        <v>40</v>
      </c>
      <c r="B82" s="180"/>
      <c r="C82" s="180" t="s">
        <v>371</v>
      </c>
      <c r="D82" s="180">
        <v>0.05</v>
      </c>
      <c r="E82" s="180" t="s">
        <v>790</v>
      </c>
      <c r="F82" s="180" t="s">
        <v>361</v>
      </c>
      <c r="G82" s="180" t="s">
        <v>361</v>
      </c>
      <c r="H82" s="180"/>
      <c r="I82" s="180"/>
      <c r="J82" s="180"/>
      <c r="K82" s="219">
        <v>0.05</v>
      </c>
      <c r="L82" s="220">
        <v>386493.86</v>
      </c>
      <c r="M82" s="219">
        <v>19.324660000000002</v>
      </c>
      <c r="N82" s="219"/>
      <c r="O82" s="219">
        <v>19.324660000000002</v>
      </c>
      <c r="P82" s="221">
        <f t="shared" si="1"/>
        <v>0</v>
      </c>
      <c r="Q82" s="219">
        <v>0</v>
      </c>
    </row>
    <row r="83" spans="1:17" s="1" customFormat="1" ht="283.5" x14ac:dyDescent="0.25">
      <c r="A83" s="180">
        <v>41</v>
      </c>
      <c r="B83" s="180"/>
      <c r="C83" s="83" t="s">
        <v>415</v>
      </c>
      <c r="D83" s="180">
        <v>0.01</v>
      </c>
      <c r="E83" s="84" t="s">
        <v>791</v>
      </c>
      <c r="F83" s="180" t="s">
        <v>361</v>
      </c>
      <c r="G83" s="180" t="s">
        <v>361</v>
      </c>
      <c r="H83" s="180"/>
      <c r="I83" s="180"/>
      <c r="J83" s="180"/>
      <c r="K83" s="219">
        <v>0.01</v>
      </c>
      <c r="L83" s="220">
        <v>386493.86</v>
      </c>
      <c r="M83" s="219">
        <v>3.8649300000000002</v>
      </c>
      <c r="N83" s="219"/>
      <c r="O83" s="219">
        <v>3.8649300000000002</v>
      </c>
      <c r="P83" s="221">
        <f t="shared" si="1"/>
        <v>0</v>
      </c>
      <c r="Q83" s="219">
        <v>0</v>
      </c>
    </row>
    <row r="84" spans="1:17" s="1" customFormat="1" ht="283.5" x14ac:dyDescent="0.25">
      <c r="A84" s="180">
        <v>42</v>
      </c>
      <c r="B84" s="180"/>
      <c r="C84" s="83" t="s">
        <v>416</v>
      </c>
      <c r="D84" s="180">
        <v>0.01</v>
      </c>
      <c r="E84" s="84" t="s">
        <v>792</v>
      </c>
      <c r="F84" s="180" t="s">
        <v>361</v>
      </c>
      <c r="G84" s="180" t="s">
        <v>361</v>
      </c>
      <c r="H84" s="180"/>
      <c r="I84" s="180"/>
      <c r="J84" s="180"/>
      <c r="K84" s="219">
        <v>0.01</v>
      </c>
      <c r="L84" s="220">
        <v>386493.86</v>
      </c>
      <c r="M84" s="219">
        <v>3.8649300000000002</v>
      </c>
      <c r="N84" s="219"/>
      <c r="O84" s="219">
        <v>3.8649300000000002</v>
      </c>
      <c r="P84" s="221">
        <f t="shared" si="1"/>
        <v>0</v>
      </c>
      <c r="Q84" s="219">
        <v>0</v>
      </c>
    </row>
    <row r="85" spans="1:17" s="1" customFormat="1" ht="283.5" x14ac:dyDescent="0.25">
      <c r="A85" s="180">
        <v>43</v>
      </c>
      <c r="B85" s="180"/>
      <c r="C85" s="83" t="s">
        <v>417</v>
      </c>
      <c r="D85" s="180">
        <v>0.01</v>
      </c>
      <c r="E85" s="84" t="s">
        <v>793</v>
      </c>
      <c r="F85" s="180" t="s">
        <v>361</v>
      </c>
      <c r="G85" s="180" t="s">
        <v>361</v>
      </c>
      <c r="H85" s="180"/>
      <c r="I85" s="180"/>
      <c r="J85" s="180"/>
      <c r="K85" s="219">
        <v>0.01</v>
      </c>
      <c r="L85" s="220">
        <v>386493.86</v>
      </c>
      <c r="M85" s="219">
        <v>3.8649300000000002</v>
      </c>
      <c r="N85" s="219"/>
      <c r="O85" s="219">
        <v>3.8649300000000002</v>
      </c>
      <c r="P85" s="221">
        <f t="shared" si="1"/>
        <v>0</v>
      </c>
      <c r="Q85" s="219">
        <v>0</v>
      </c>
    </row>
    <row r="86" spans="1:17" s="1" customFormat="1" ht="283.5" x14ac:dyDescent="0.25">
      <c r="A86" s="180">
        <v>44</v>
      </c>
      <c r="B86" s="180"/>
      <c r="C86" s="83" t="s">
        <v>418</v>
      </c>
      <c r="D86" s="180">
        <v>0.01</v>
      </c>
      <c r="E86" s="84" t="s">
        <v>794</v>
      </c>
      <c r="F86" s="180" t="s">
        <v>361</v>
      </c>
      <c r="G86" s="180" t="s">
        <v>361</v>
      </c>
      <c r="H86" s="180"/>
      <c r="I86" s="180"/>
      <c r="J86" s="180"/>
      <c r="K86" s="219">
        <v>0.01</v>
      </c>
      <c r="L86" s="220">
        <v>386493.86</v>
      </c>
      <c r="M86" s="219">
        <v>3.8649300000000002</v>
      </c>
      <c r="N86" s="219"/>
      <c r="O86" s="219">
        <v>3.8649300000000002</v>
      </c>
      <c r="P86" s="221">
        <f t="shared" si="1"/>
        <v>0</v>
      </c>
      <c r="Q86" s="219">
        <v>0</v>
      </c>
    </row>
    <row r="87" spans="1:17" s="1" customFormat="1" ht="283.5" x14ac:dyDescent="0.25">
      <c r="A87" s="180">
        <v>45</v>
      </c>
      <c r="B87" s="180"/>
      <c r="C87" s="83" t="s">
        <v>419</v>
      </c>
      <c r="D87" s="180">
        <v>0.01</v>
      </c>
      <c r="E87" s="84" t="s">
        <v>795</v>
      </c>
      <c r="F87" s="180" t="s">
        <v>361</v>
      </c>
      <c r="G87" s="180" t="s">
        <v>361</v>
      </c>
      <c r="H87" s="180"/>
      <c r="I87" s="180"/>
      <c r="J87" s="180"/>
      <c r="K87" s="219">
        <v>0.01</v>
      </c>
      <c r="L87" s="220">
        <v>386493.86</v>
      </c>
      <c r="M87" s="219">
        <v>3.8649300000000002</v>
      </c>
      <c r="N87" s="219"/>
      <c r="O87" s="219">
        <v>3.8649300000000002</v>
      </c>
      <c r="P87" s="221">
        <f t="shared" si="1"/>
        <v>0</v>
      </c>
      <c r="Q87" s="219">
        <v>0</v>
      </c>
    </row>
    <row r="88" spans="1:17" s="1" customFormat="1" ht="283.5" x14ac:dyDescent="0.25">
      <c r="A88" s="180">
        <v>46</v>
      </c>
      <c r="B88" s="180"/>
      <c r="C88" s="83" t="s">
        <v>420</v>
      </c>
      <c r="D88" s="180">
        <v>0.01</v>
      </c>
      <c r="E88" s="84" t="s">
        <v>796</v>
      </c>
      <c r="F88" s="180" t="s">
        <v>361</v>
      </c>
      <c r="G88" s="180" t="s">
        <v>361</v>
      </c>
      <c r="H88" s="180"/>
      <c r="I88" s="180"/>
      <c r="J88" s="180"/>
      <c r="K88" s="219">
        <v>0.01</v>
      </c>
      <c r="L88" s="220">
        <v>386493.86</v>
      </c>
      <c r="M88" s="219">
        <v>3.8649300000000002</v>
      </c>
      <c r="N88" s="219"/>
      <c r="O88" s="219">
        <v>3.8649300000000002</v>
      </c>
      <c r="P88" s="221">
        <f t="shared" si="1"/>
        <v>0</v>
      </c>
      <c r="Q88" s="219">
        <v>0</v>
      </c>
    </row>
    <row r="89" spans="1:17" s="1" customFormat="1" ht="283.5" x14ac:dyDescent="0.25">
      <c r="A89" s="180">
        <v>47</v>
      </c>
      <c r="B89" s="180"/>
      <c r="C89" s="83" t="s">
        <v>421</v>
      </c>
      <c r="D89" s="180">
        <v>0.01</v>
      </c>
      <c r="E89" s="84" t="s">
        <v>797</v>
      </c>
      <c r="F89" s="180" t="s">
        <v>361</v>
      </c>
      <c r="G89" s="180" t="s">
        <v>361</v>
      </c>
      <c r="H89" s="180"/>
      <c r="I89" s="180"/>
      <c r="J89" s="180"/>
      <c r="K89" s="219">
        <v>0.01</v>
      </c>
      <c r="L89" s="220">
        <v>386493.86</v>
      </c>
      <c r="M89" s="219">
        <v>3.8649300000000002</v>
      </c>
      <c r="N89" s="219"/>
      <c r="O89" s="219">
        <v>3.8649300000000002</v>
      </c>
      <c r="P89" s="221">
        <f t="shared" si="1"/>
        <v>0</v>
      </c>
      <c r="Q89" s="219">
        <v>0</v>
      </c>
    </row>
    <row r="90" spans="1:17" s="1" customFormat="1" ht="283.5" x14ac:dyDescent="0.25">
      <c r="A90" s="180">
        <v>48</v>
      </c>
      <c r="B90" s="180"/>
      <c r="C90" s="83" t="s">
        <v>422</v>
      </c>
      <c r="D90" s="180">
        <v>0.01</v>
      </c>
      <c r="E90" s="84" t="s">
        <v>798</v>
      </c>
      <c r="F90" s="180" t="s">
        <v>361</v>
      </c>
      <c r="G90" s="180" t="s">
        <v>361</v>
      </c>
      <c r="H90" s="180"/>
      <c r="I90" s="180"/>
      <c r="J90" s="180"/>
      <c r="K90" s="219">
        <v>0.01</v>
      </c>
      <c r="L90" s="220">
        <v>386493.86</v>
      </c>
      <c r="M90" s="219">
        <v>3.8649300000000002</v>
      </c>
      <c r="N90" s="219"/>
      <c r="O90" s="219">
        <v>3.8649300000000002</v>
      </c>
      <c r="P90" s="221">
        <f t="shared" si="1"/>
        <v>0</v>
      </c>
      <c r="Q90" s="219">
        <v>0</v>
      </c>
    </row>
    <row r="91" spans="1:17" s="1" customFormat="1" ht="283.5" x14ac:dyDescent="0.25">
      <c r="A91" s="180">
        <v>49</v>
      </c>
      <c r="B91" s="180"/>
      <c r="C91" s="83" t="s">
        <v>423</v>
      </c>
      <c r="D91" s="180">
        <v>0.01</v>
      </c>
      <c r="E91" s="84" t="s">
        <v>799</v>
      </c>
      <c r="F91" s="180" t="s">
        <v>361</v>
      </c>
      <c r="G91" s="180" t="s">
        <v>361</v>
      </c>
      <c r="H91" s="180"/>
      <c r="I91" s="180"/>
      <c r="J91" s="180"/>
      <c r="K91" s="219">
        <v>0.01</v>
      </c>
      <c r="L91" s="220">
        <v>386493.86</v>
      </c>
      <c r="M91" s="219">
        <v>3.8649300000000002</v>
      </c>
      <c r="N91" s="219"/>
      <c r="O91" s="219">
        <v>3.8649300000000002</v>
      </c>
      <c r="P91" s="221">
        <f t="shared" si="1"/>
        <v>0</v>
      </c>
      <c r="Q91" s="219">
        <v>0</v>
      </c>
    </row>
    <row r="92" spans="1:17" s="1" customFormat="1" ht="283.5" x14ac:dyDescent="0.25">
      <c r="A92" s="180">
        <v>50</v>
      </c>
      <c r="B92" s="180"/>
      <c r="C92" s="83" t="s">
        <v>424</v>
      </c>
      <c r="D92" s="180">
        <v>0.01</v>
      </c>
      <c r="E92" s="84" t="s">
        <v>800</v>
      </c>
      <c r="F92" s="180" t="s">
        <v>361</v>
      </c>
      <c r="G92" s="180" t="s">
        <v>361</v>
      </c>
      <c r="H92" s="180"/>
      <c r="I92" s="180"/>
      <c r="J92" s="180"/>
      <c r="K92" s="219">
        <v>0.01</v>
      </c>
      <c r="L92" s="220">
        <v>386493.86</v>
      </c>
      <c r="M92" s="219">
        <v>3.8649300000000002</v>
      </c>
      <c r="N92" s="219"/>
      <c r="O92" s="219">
        <v>3.8649300000000002</v>
      </c>
      <c r="P92" s="221">
        <f t="shared" si="1"/>
        <v>0</v>
      </c>
      <c r="Q92" s="219">
        <v>0</v>
      </c>
    </row>
    <row r="93" spans="1:17" s="1" customFormat="1" ht="283.5" x14ac:dyDescent="0.25">
      <c r="A93" s="180">
        <v>51</v>
      </c>
      <c r="B93" s="180"/>
      <c r="C93" s="180" t="s">
        <v>425</v>
      </c>
      <c r="D93" s="180">
        <v>6.0000000000000001E-3</v>
      </c>
      <c r="E93" s="180" t="s">
        <v>801</v>
      </c>
      <c r="F93" s="180" t="s">
        <v>361</v>
      </c>
      <c r="G93" s="180" t="s">
        <v>361</v>
      </c>
      <c r="H93" s="180"/>
      <c r="I93" s="180"/>
      <c r="J93" s="180"/>
      <c r="K93" s="219">
        <v>6.0000000000000001E-3</v>
      </c>
      <c r="L93" s="220">
        <v>386493.86</v>
      </c>
      <c r="M93" s="219">
        <v>2.3189600000000001</v>
      </c>
      <c r="N93" s="219"/>
      <c r="O93" s="219">
        <v>2.3189600000000001</v>
      </c>
      <c r="P93" s="221">
        <f t="shared" si="1"/>
        <v>0</v>
      </c>
      <c r="Q93" s="219">
        <v>0</v>
      </c>
    </row>
    <row r="94" spans="1:17" s="1" customFormat="1" ht="283.5" x14ac:dyDescent="0.25">
      <c r="A94" s="180">
        <v>52</v>
      </c>
      <c r="B94" s="180"/>
      <c r="C94" s="180" t="s">
        <v>426</v>
      </c>
      <c r="D94" s="180">
        <v>0.01</v>
      </c>
      <c r="E94" s="180" t="s">
        <v>802</v>
      </c>
      <c r="F94" s="180" t="s">
        <v>361</v>
      </c>
      <c r="G94" s="180" t="s">
        <v>361</v>
      </c>
      <c r="H94" s="180"/>
      <c r="I94" s="180"/>
      <c r="J94" s="180"/>
      <c r="K94" s="219">
        <v>0.01</v>
      </c>
      <c r="L94" s="220">
        <v>386493.86</v>
      </c>
      <c r="M94" s="219">
        <v>3.8649300000000002</v>
      </c>
      <c r="N94" s="219"/>
      <c r="O94" s="219">
        <v>3.8649300000000002</v>
      </c>
      <c r="P94" s="221">
        <f t="shared" si="1"/>
        <v>0</v>
      </c>
      <c r="Q94" s="219">
        <v>0</v>
      </c>
    </row>
    <row r="95" spans="1:17" s="1" customFormat="1" ht="47.25" x14ac:dyDescent="0.25">
      <c r="A95" s="180">
        <v>53</v>
      </c>
      <c r="B95" s="180"/>
      <c r="C95" s="180" t="s">
        <v>427</v>
      </c>
      <c r="D95" s="180"/>
      <c r="E95" s="180" t="s">
        <v>803</v>
      </c>
      <c r="F95" s="180" t="s">
        <v>428</v>
      </c>
      <c r="G95" s="180" t="s">
        <v>428</v>
      </c>
      <c r="H95" s="180"/>
      <c r="I95" s="180"/>
      <c r="J95" s="180"/>
      <c r="K95" s="219"/>
      <c r="L95" s="220"/>
      <c r="M95" s="219">
        <v>8.3000000000000007</v>
      </c>
      <c r="N95" s="219"/>
      <c r="O95" s="219">
        <v>8.3000000000000007</v>
      </c>
      <c r="P95" s="221">
        <f t="shared" si="1"/>
        <v>0</v>
      </c>
      <c r="Q95" s="219">
        <v>0</v>
      </c>
    </row>
    <row r="96" spans="1:17" s="1" customFormat="1" ht="283.5" x14ac:dyDescent="0.25">
      <c r="A96" s="180">
        <v>54</v>
      </c>
      <c r="B96" s="180"/>
      <c r="C96" s="180" t="s">
        <v>429</v>
      </c>
      <c r="D96" s="180">
        <v>0.01</v>
      </c>
      <c r="E96" s="180" t="s">
        <v>804</v>
      </c>
      <c r="F96" s="180" t="s">
        <v>361</v>
      </c>
      <c r="G96" s="180" t="s">
        <v>361</v>
      </c>
      <c r="H96" s="180"/>
      <c r="I96" s="180"/>
      <c r="J96" s="180"/>
      <c r="K96" s="219">
        <v>0.01</v>
      </c>
      <c r="L96" s="220">
        <v>386493.86</v>
      </c>
      <c r="M96" s="219">
        <v>3.8649300000000002</v>
      </c>
      <c r="N96" s="219"/>
      <c r="O96" s="219">
        <v>3.8649300000000002</v>
      </c>
      <c r="P96" s="221">
        <f t="shared" si="1"/>
        <v>0</v>
      </c>
      <c r="Q96" s="219">
        <v>0</v>
      </c>
    </row>
    <row r="97" spans="1:17" s="1" customFormat="1" ht="283.5" x14ac:dyDescent="0.25">
      <c r="A97" s="180">
        <v>55</v>
      </c>
      <c r="B97" s="180"/>
      <c r="C97" s="180" t="s">
        <v>430</v>
      </c>
      <c r="D97" s="180">
        <v>0.01</v>
      </c>
      <c r="E97" s="180" t="s">
        <v>805</v>
      </c>
      <c r="F97" s="180" t="s">
        <v>361</v>
      </c>
      <c r="G97" s="180" t="s">
        <v>361</v>
      </c>
      <c r="H97" s="180"/>
      <c r="I97" s="180"/>
      <c r="J97" s="180"/>
      <c r="K97" s="219">
        <v>0.01</v>
      </c>
      <c r="L97" s="220">
        <v>386493.86</v>
      </c>
      <c r="M97" s="219">
        <v>3.8649300000000002</v>
      </c>
      <c r="N97" s="219"/>
      <c r="O97" s="219">
        <v>3.8649300000000002</v>
      </c>
      <c r="P97" s="221">
        <f t="shared" si="1"/>
        <v>0</v>
      </c>
      <c r="Q97" s="219">
        <v>0</v>
      </c>
    </row>
    <row r="98" spans="1:17" s="1" customFormat="1" ht="283.5" x14ac:dyDescent="0.25">
      <c r="A98" s="180">
        <v>56</v>
      </c>
      <c r="B98" s="180"/>
      <c r="C98" s="180" t="s">
        <v>431</v>
      </c>
      <c r="D98" s="180">
        <v>0.01</v>
      </c>
      <c r="E98" s="180" t="s">
        <v>805</v>
      </c>
      <c r="F98" s="180" t="s">
        <v>361</v>
      </c>
      <c r="G98" s="180" t="s">
        <v>361</v>
      </c>
      <c r="H98" s="180"/>
      <c r="I98" s="180"/>
      <c r="J98" s="180"/>
      <c r="K98" s="219">
        <v>0.01</v>
      </c>
      <c r="L98" s="220">
        <v>386493.86</v>
      </c>
      <c r="M98" s="219">
        <v>3.8649300000000002</v>
      </c>
      <c r="N98" s="219"/>
      <c r="O98" s="219">
        <v>3.8649300000000002</v>
      </c>
      <c r="P98" s="221">
        <f t="shared" si="1"/>
        <v>0</v>
      </c>
      <c r="Q98" s="219">
        <v>0</v>
      </c>
    </row>
    <row r="99" spans="1:17" s="1" customFormat="1" ht="283.5" x14ac:dyDescent="0.25">
      <c r="A99" s="180">
        <v>57</v>
      </c>
      <c r="B99" s="180"/>
      <c r="C99" s="180" t="s">
        <v>432</v>
      </c>
      <c r="D99" s="180">
        <v>0.01</v>
      </c>
      <c r="E99" s="180" t="s">
        <v>806</v>
      </c>
      <c r="F99" s="180" t="s">
        <v>361</v>
      </c>
      <c r="G99" s="180" t="s">
        <v>361</v>
      </c>
      <c r="H99" s="180"/>
      <c r="I99" s="180"/>
      <c r="J99" s="180"/>
      <c r="K99" s="219">
        <v>0.01</v>
      </c>
      <c r="L99" s="220">
        <v>386493.86</v>
      </c>
      <c r="M99" s="219">
        <v>3.8649300000000002</v>
      </c>
      <c r="N99" s="219"/>
      <c r="O99" s="219">
        <v>3.8649300000000002</v>
      </c>
      <c r="P99" s="221">
        <f t="shared" si="1"/>
        <v>0</v>
      </c>
      <c r="Q99" s="219">
        <v>0</v>
      </c>
    </row>
    <row r="100" spans="1:17" s="1" customFormat="1" ht="283.5" x14ac:dyDescent="0.25">
      <c r="A100" s="180">
        <v>58</v>
      </c>
      <c r="B100" s="180"/>
      <c r="C100" s="180" t="s">
        <v>433</v>
      </c>
      <c r="D100" s="180">
        <v>0.04</v>
      </c>
      <c r="E100" s="180" t="s">
        <v>807</v>
      </c>
      <c r="F100" s="180" t="s">
        <v>361</v>
      </c>
      <c r="G100" s="180" t="s">
        <v>361</v>
      </c>
      <c r="H100" s="180"/>
      <c r="I100" s="180"/>
      <c r="J100" s="180"/>
      <c r="K100" s="219">
        <v>0.04</v>
      </c>
      <c r="L100" s="220">
        <v>386493.86</v>
      </c>
      <c r="M100" s="219">
        <v>15.459720000000001</v>
      </c>
      <c r="N100" s="219"/>
      <c r="O100" s="219">
        <v>15.459720000000001</v>
      </c>
      <c r="P100" s="221">
        <f t="shared" si="1"/>
        <v>0</v>
      </c>
      <c r="Q100" s="219">
        <v>0</v>
      </c>
    </row>
    <row r="101" spans="1:17" s="1" customFormat="1" ht="220.5" x14ac:dyDescent="0.25">
      <c r="A101" s="180">
        <v>59</v>
      </c>
      <c r="B101" s="180"/>
      <c r="C101" s="180" t="s">
        <v>372</v>
      </c>
      <c r="D101" s="180">
        <v>7.4999999999999997E-3</v>
      </c>
      <c r="E101" s="180" t="s">
        <v>808</v>
      </c>
      <c r="F101" s="180" t="s">
        <v>352</v>
      </c>
      <c r="G101" s="180" t="s">
        <v>352</v>
      </c>
      <c r="H101" s="180"/>
      <c r="I101" s="180"/>
      <c r="J101" s="180"/>
      <c r="K101" s="219">
        <v>7.4999999999999997E-3</v>
      </c>
      <c r="L101" s="220">
        <v>386493.86</v>
      </c>
      <c r="M101" s="219">
        <v>2.8986999999999998</v>
      </c>
      <c r="N101" s="219"/>
      <c r="O101" s="219">
        <v>2.8986999999999998</v>
      </c>
      <c r="P101" s="221">
        <f t="shared" si="1"/>
        <v>0</v>
      </c>
      <c r="Q101" s="219">
        <v>0</v>
      </c>
    </row>
    <row r="102" spans="1:17" s="1" customFormat="1" ht="220.5" x14ac:dyDescent="0.25">
      <c r="A102" s="180">
        <v>60</v>
      </c>
      <c r="B102" s="180"/>
      <c r="C102" s="180" t="s">
        <v>373</v>
      </c>
      <c r="D102" s="180">
        <v>6.0000000000000001E-3</v>
      </c>
      <c r="E102" s="180" t="s">
        <v>809</v>
      </c>
      <c r="F102" s="180" t="s">
        <v>352</v>
      </c>
      <c r="G102" s="180" t="s">
        <v>352</v>
      </c>
      <c r="H102" s="180"/>
      <c r="I102" s="180"/>
      <c r="J102" s="180"/>
      <c r="K102" s="219">
        <v>6.0000000000000001E-3</v>
      </c>
      <c r="L102" s="220">
        <v>386493.86</v>
      </c>
      <c r="M102" s="219">
        <v>2.3189799999999998</v>
      </c>
      <c r="N102" s="219"/>
      <c r="O102" s="219">
        <v>2.3189799999999998</v>
      </c>
      <c r="P102" s="221">
        <f t="shared" si="1"/>
        <v>0</v>
      </c>
      <c r="Q102" s="219">
        <v>0</v>
      </c>
    </row>
    <row r="103" spans="1:17" s="1" customFormat="1" ht="220.5" x14ac:dyDescent="0.25">
      <c r="A103" s="180">
        <v>61</v>
      </c>
      <c r="B103" s="180"/>
      <c r="C103" s="180" t="s">
        <v>374</v>
      </c>
      <c r="D103" s="180">
        <v>0.01</v>
      </c>
      <c r="E103" s="180" t="s">
        <v>810</v>
      </c>
      <c r="F103" s="180" t="s">
        <v>352</v>
      </c>
      <c r="G103" s="180" t="s">
        <v>352</v>
      </c>
      <c r="H103" s="180"/>
      <c r="I103" s="180"/>
      <c r="J103" s="180"/>
      <c r="K103" s="219">
        <v>0.01</v>
      </c>
      <c r="L103" s="220">
        <v>386493.86</v>
      </c>
      <c r="M103" s="219">
        <v>3.8649300000000002</v>
      </c>
      <c r="N103" s="219"/>
      <c r="O103" s="219">
        <v>3.8649300000000002</v>
      </c>
      <c r="P103" s="221">
        <f t="shared" si="1"/>
        <v>0</v>
      </c>
      <c r="Q103" s="219">
        <v>0</v>
      </c>
    </row>
    <row r="104" spans="1:17" s="1" customFormat="1" ht="220.5" x14ac:dyDescent="0.25">
      <c r="A104" s="180">
        <v>62</v>
      </c>
      <c r="B104" s="180"/>
      <c r="C104" s="180" t="s">
        <v>375</v>
      </c>
      <c r="D104" s="180">
        <v>0.2</v>
      </c>
      <c r="E104" s="180" t="s">
        <v>811</v>
      </c>
      <c r="F104" s="180" t="s">
        <v>352</v>
      </c>
      <c r="G104" s="180" t="s">
        <v>352</v>
      </c>
      <c r="H104" s="180"/>
      <c r="I104" s="180"/>
      <c r="J104" s="180"/>
      <c r="K104" s="219">
        <v>0.2</v>
      </c>
      <c r="L104" s="220">
        <v>386493.86</v>
      </c>
      <c r="M104" s="219">
        <v>77.298770000000005</v>
      </c>
      <c r="N104" s="219"/>
      <c r="O104" s="219">
        <v>77.298770000000005</v>
      </c>
      <c r="P104" s="221">
        <f t="shared" si="1"/>
        <v>0</v>
      </c>
      <c r="Q104" s="219">
        <v>0</v>
      </c>
    </row>
    <row r="105" spans="1:17" s="1" customFormat="1" ht="220.5" x14ac:dyDescent="0.25">
      <c r="A105" s="180">
        <v>63</v>
      </c>
      <c r="B105" s="180"/>
      <c r="C105" s="180" t="s">
        <v>376</v>
      </c>
      <c r="D105" s="180">
        <v>0.47</v>
      </c>
      <c r="E105" s="180" t="s">
        <v>812</v>
      </c>
      <c r="F105" s="180" t="s">
        <v>352</v>
      </c>
      <c r="G105" s="180" t="s">
        <v>352</v>
      </c>
      <c r="H105" s="180"/>
      <c r="I105" s="180"/>
      <c r="J105" s="180"/>
      <c r="K105" s="219">
        <v>0.47</v>
      </c>
      <c r="L105" s="220">
        <v>386493.86</v>
      </c>
      <c r="M105" s="219">
        <v>181.65210999999999</v>
      </c>
      <c r="N105" s="219"/>
      <c r="O105" s="219">
        <v>181.65210999999999</v>
      </c>
      <c r="P105" s="221">
        <f t="shared" si="1"/>
        <v>0</v>
      </c>
      <c r="Q105" s="219">
        <v>0</v>
      </c>
    </row>
    <row r="106" spans="1:17" s="1" customFormat="1" ht="220.5" x14ac:dyDescent="0.25">
      <c r="A106" s="180">
        <v>64</v>
      </c>
      <c r="B106" s="180"/>
      <c r="C106" s="180" t="s">
        <v>377</v>
      </c>
      <c r="D106" s="180">
        <v>0.23699999999999999</v>
      </c>
      <c r="E106" s="180" t="s">
        <v>813</v>
      </c>
      <c r="F106" s="180" t="s">
        <v>352</v>
      </c>
      <c r="G106" s="180" t="s">
        <v>352</v>
      </c>
      <c r="H106" s="180"/>
      <c r="I106" s="180"/>
      <c r="J106" s="180"/>
      <c r="K106" s="219">
        <v>0.23699999999999999</v>
      </c>
      <c r="L106" s="220">
        <v>386493.86</v>
      </c>
      <c r="M106" s="219">
        <v>91.599040000000002</v>
      </c>
      <c r="N106" s="219"/>
      <c r="O106" s="219">
        <v>91.599040000000002</v>
      </c>
      <c r="P106" s="221">
        <f t="shared" si="1"/>
        <v>0</v>
      </c>
      <c r="Q106" s="219">
        <v>0</v>
      </c>
    </row>
    <row r="107" spans="1:17" s="1" customFormat="1" ht="220.5" x14ac:dyDescent="0.25">
      <c r="A107" s="180">
        <v>65</v>
      </c>
      <c r="B107" s="180"/>
      <c r="C107" s="180" t="s">
        <v>378</v>
      </c>
      <c r="D107" s="180">
        <v>9.8000000000000004E-2</v>
      </c>
      <c r="E107" s="180" t="s">
        <v>814</v>
      </c>
      <c r="F107" s="180" t="s">
        <v>352</v>
      </c>
      <c r="G107" s="180" t="s">
        <v>352</v>
      </c>
      <c r="H107" s="180"/>
      <c r="I107" s="180"/>
      <c r="J107" s="180"/>
      <c r="K107" s="219">
        <v>9.8000000000000004E-2</v>
      </c>
      <c r="L107" s="220">
        <v>386493.86</v>
      </c>
      <c r="M107" s="219">
        <v>37.876390000000001</v>
      </c>
      <c r="N107" s="219"/>
      <c r="O107" s="219">
        <v>37.876390000000001</v>
      </c>
      <c r="P107" s="221">
        <f t="shared" si="1"/>
        <v>0</v>
      </c>
      <c r="Q107" s="219">
        <v>0</v>
      </c>
    </row>
    <row r="108" spans="1:17" s="1" customFormat="1" ht="220.5" x14ac:dyDescent="0.25">
      <c r="A108" s="180">
        <v>66</v>
      </c>
      <c r="B108" s="180"/>
      <c r="C108" s="180" t="s">
        <v>379</v>
      </c>
      <c r="D108" s="180">
        <v>4.0000000000000001E-3</v>
      </c>
      <c r="E108" s="180" t="s">
        <v>815</v>
      </c>
      <c r="F108" s="180" t="s">
        <v>352</v>
      </c>
      <c r="G108" s="180" t="s">
        <v>352</v>
      </c>
      <c r="H108" s="180"/>
      <c r="I108" s="180"/>
      <c r="J108" s="180"/>
      <c r="K108" s="219">
        <v>4.0000000000000001E-3</v>
      </c>
      <c r="L108" s="220">
        <v>386493.86</v>
      </c>
      <c r="M108" s="219">
        <v>1.5459700000000001</v>
      </c>
      <c r="N108" s="219"/>
      <c r="O108" s="219">
        <v>1.5459700000000001</v>
      </c>
      <c r="P108" s="221">
        <f t="shared" si="1"/>
        <v>0</v>
      </c>
      <c r="Q108" s="219">
        <v>0</v>
      </c>
    </row>
    <row r="109" spans="1:17" s="1" customFormat="1" ht="220.5" x14ac:dyDescent="0.25">
      <c r="A109" s="180">
        <v>67</v>
      </c>
      <c r="B109" s="180"/>
      <c r="C109" s="180" t="s">
        <v>380</v>
      </c>
      <c r="D109" s="180">
        <v>2.8E-3</v>
      </c>
      <c r="E109" s="180" t="s">
        <v>816</v>
      </c>
      <c r="F109" s="180" t="s">
        <v>352</v>
      </c>
      <c r="G109" s="180" t="s">
        <v>352</v>
      </c>
      <c r="H109" s="180"/>
      <c r="I109" s="180"/>
      <c r="J109" s="180"/>
      <c r="K109" s="219">
        <v>2.8E-3</v>
      </c>
      <c r="L109" s="220">
        <v>386493.86</v>
      </c>
      <c r="M109" s="219">
        <v>1.0821700000000001</v>
      </c>
      <c r="N109" s="219"/>
      <c r="O109" s="219">
        <v>1.0821700000000001</v>
      </c>
      <c r="P109" s="221">
        <f t="shared" si="1"/>
        <v>0</v>
      </c>
      <c r="Q109" s="219">
        <v>0</v>
      </c>
    </row>
    <row r="110" spans="1:17" s="1" customFormat="1" ht="220.5" x14ac:dyDescent="0.25">
      <c r="A110" s="180">
        <v>68</v>
      </c>
      <c r="B110" s="180"/>
      <c r="C110" s="180" t="s">
        <v>381</v>
      </c>
      <c r="D110" s="180">
        <v>0.222</v>
      </c>
      <c r="E110" s="180" t="s">
        <v>817</v>
      </c>
      <c r="F110" s="180" t="s">
        <v>352</v>
      </c>
      <c r="G110" s="180" t="s">
        <v>352</v>
      </c>
      <c r="H110" s="180"/>
      <c r="I110" s="180"/>
      <c r="J110" s="180"/>
      <c r="K110" s="219">
        <v>0.222</v>
      </c>
      <c r="L110" s="220">
        <v>386493.86</v>
      </c>
      <c r="M110" s="219">
        <v>85.801630000000003</v>
      </c>
      <c r="N110" s="219"/>
      <c r="O110" s="219">
        <v>85.801630000000003</v>
      </c>
      <c r="P110" s="221">
        <f t="shared" si="1"/>
        <v>0</v>
      </c>
      <c r="Q110" s="219">
        <v>0</v>
      </c>
    </row>
    <row r="111" spans="1:17" s="1" customFormat="1" ht="220.5" x14ac:dyDescent="0.25">
      <c r="A111" s="180">
        <v>69</v>
      </c>
      <c r="B111" s="180"/>
      <c r="C111" s="180" t="s">
        <v>383</v>
      </c>
      <c r="D111" s="180">
        <v>0.75</v>
      </c>
      <c r="E111" s="180" t="s">
        <v>818</v>
      </c>
      <c r="F111" s="180" t="s">
        <v>352</v>
      </c>
      <c r="G111" s="180" t="s">
        <v>352</v>
      </c>
      <c r="H111" s="180"/>
      <c r="I111" s="180"/>
      <c r="J111" s="180"/>
      <c r="K111" s="219">
        <v>0.75</v>
      </c>
      <c r="L111" s="220">
        <v>386493.86</v>
      </c>
      <c r="M111" s="219">
        <v>43.480550000000001</v>
      </c>
      <c r="N111" s="219"/>
      <c r="O111" s="219">
        <v>43.480550000000001</v>
      </c>
      <c r="P111" s="221">
        <f t="shared" si="1"/>
        <v>0</v>
      </c>
      <c r="Q111" s="219">
        <v>0</v>
      </c>
    </row>
    <row r="112" spans="1:17" s="1" customFormat="1" ht="220.5" x14ac:dyDescent="0.25">
      <c r="A112" s="180">
        <v>70</v>
      </c>
      <c r="B112" s="180"/>
      <c r="C112" s="180" t="s">
        <v>384</v>
      </c>
      <c r="D112" s="180">
        <v>0.27500000000000002</v>
      </c>
      <c r="E112" s="180" t="s">
        <v>819</v>
      </c>
      <c r="F112" s="180" t="s">
        <v>352</v>
      </c>
      <c r="G112" s="180" t="s">
        <v>352</v>
      </c>
      <c r="H112" s="180"/>
      <c r="I112" s="180"/>
      <c r="J112" s="180"/>
      <c r="K112" s="219">
        <v>0.27500000000000002</v>
      </c>
      <c r="L112" s="220">
        <v>386493.86</v>
      </c>
      <c r="M112" s="219">
        <v>106.28579999999999</v>
      </c>
      <c r="N112" s="219"/>
      <c r="O112" s="219">
        <v>106.28579999999999</v>
      </c>
      <c r="P112" s="221">
        <f t="shared" si="1"/>
        <v>0</v>
      </c>
      <c r="Q112" s="219">
        <v>0</v>
      </c>
    </row>
    <row r="113" spans="1:17" s="1" customFormat="1" ht="220.5" x14ac:dyDescent="0.25">
      <c r="A113" s="180">
        <v>71</v>
      </c>
      <c r="B113" s="180"/>
      <c r="C113" s="180" t="s">
        <v>385</v>
      </c>
      <c r="D113" s="180">
        <v>0.01</v>
      </c>
      <c r="E113" s="180" t="s">
        <v>820</v>
      </c>
      <c r="F113" s="180" t="s">
        <v>352</v>
      </c>
      <c r="G113" s="180" t="s">
        <v>352</v>
      </c>
      <c r="H113" s="180"/>
      <c r="I113" s="180"/>
      <c r="J113" s="180"/>
      <c r="K113" s="219">
        <v>0.01</v>
      </c>
      <c r="L113" s="220">
        <v>386493.86</v>
      </c>
      <c r="M113" s="219">
        <v>3.8649300000000002</v>
      </c>
      <c r="N113" s="219"/>
      <c r="O113" s="219">
        <v>3.8649300000000002</v>
      </c>
      <c r="P113" s="221">
        <f t="shared" si="1"/>
        <v>0</v>
      </c>
      <c r="Q113" s="219">
        <v>0</v>
      </c>
    </row>
    <row r="114" spans="1:17" s="1" customFormat="1" ht="220.5" x14ac:dyDescent="0.25">
      <c r="A114" s="180">
        <v>72</v>
      </c>
      <c r="B114" s="180"/>
      <c r="C114" s="180" t="s">
        <v>359</v>
      </c>
      <c r="D114" s="180">
        <v>0.78</v>
      </c>
      <c r="E114" s="180" t="s">
        <v>821</v>
      </c>
      <c r="F114" s="180" t="s">
        <v>352</v>
      </c>
      <c r="G114" s="180" t="s">
        <v>352</v>
      </c>
      <c r="H114" s="180"/>
      <c r="I114" s="180"/>
      <c r="J114" s="180"/>
      <c r="K114" s="219">
        <v>0.78</v>
      </c>
      <c r="L114" s="220">
        <v>386493.86</v>
      </c>
      <c r="M114" s="219">
        <v>63.55932</v>
      </c>
      <c r="N114" s="219"/>
      <c r="O114" s="219">
        <v>63.55932</v>
      </c>
      <c r="P114" s="221">
        <f t="shared" si="1"/>
        <v>0</v>
      </c>
      <c r="Q114" s="219">
        <v>0</v>
      </c>
    </row>
    <row r="115" spans="1:17" s="1" customFormat="1" ht="220.5" x14ac:dyDescent="0.25">
      <c r="A115" s="180">
        <v>73</v>
      </c>
      <c r="B115" s="180"/>
      <c r="C115" s="180" t="s">
        <v>386</v>
      </c>
      <c r="D115" s="180">
        <v>2E-3</v>
      </c>
      <c r="E115" s="180" t="s">
        <v>822</v>
      </c>
      <c r="F115" s="180" t="s">
        <v>352</v>
      </c>
      <c r="G115" s="180" t="s">
        <v>352</v>
      </c>
      <c r="H115" s="180"/>
      <c r="I115" s="180"/>
      <c r="J115" s="180"/>
      <c r="K115" s="219">
        <v>2E-3</v>
      </c>
      <c r="L115" s="220">
        <v>386493.86</v>
      </c>
      <c r="M115" s="219">
        <v>0.77295999999999998</v>
      </c>
      <c r="N115" s="219"/>
      <c r="O115" s="219">
        <v>0.77295999999999998</v>
      </c>
      <c r="P115" s="221">
        <f t="shared" si="1"/>
        <v>0</v>
      </c>
      <c r="Q115" s="219">
        <v>0</v>
      </c>
    </row>
    <row r="116" spans="1:17" s="1" customFormat="1" ht="220.5" x14ac:dyDescent="0.25">
      <c r="A116" s="180">
        <v>74</v>
      </c>
      <c r="B116" s="180"/>
      <c r="C116" s="180" t="s">
        <v>386</v>
      </c>
      <c r="D116" s="180">
        <v>2E-3</v>
      </c>
      <c r="E116" s="180" t="s">
        <v>823</v>
      </c>
      <c r="F116" s="180" t="s">
        <v>352</v>
      </c>
      <c r="G116" s="180" t="s">
        <v>352</v>
      </c>
      <c r="H116" s="180"/>
      <c r="I116" s="180"/>
      <c r="J116" s="180"/>
      <c r="K116" s="219">
        <v>2E-3</v>
      </c>
      <c r="L116" s="220">
        <v>386493.86</v>
      </c>
      <c r="M116" s="219">
        <v>0.77295999999999998</v>
      </c>
      <c r="N116" s="219"/>
      <c r="O116" s="219">
        <v>0.77295999999999998</v>
      </c>
      <c r="P116" s="221">
        <f t="shared" si="1"/>
        <v>0</v>
      </c>
      <c r="Q116" s="219">
        <v>0</v>
      </c>
    </row>
    <row r="117" spans="1:17" s="1" customFormat="1" ht="220.5" x14ac:dyDescent="0.25">
      <c r="A117" s="180">
        <v>75</v>
      </c>
      <c r="B117" s="180"/>
      <c r="C117" s="180" t="s">
        <v>387</v>
      </c>
      <c r="D117" s="180">
        <v>6.0000000000000001E-3</v>
      </c>
      <c r="E117" s="180" t="s">
        <v>824</v>
      </c>
      <c r="F117" s="180" t="s">
        <v>352</v>
      </c>
      <c r="G117" s="180" t="s">
        <v>352</v>
      </c>
      <c r="H117" s="180"/>
      <c r="I117" s="180"/>
      <c r="J117" s="180"/>
      <c r="K117" s="219">
        <v>6.0000000000000001E-3</v>
      </c>
      <c r="L117" s="220">
        <v>386493.86</v>
      </c>
      <c r="M117" s="219">
        <v>2.3189799999999998</v>
      </c>
      <c r="N117" s="219"/>
      <c r="O117" s="219">
        <v>2.3189799999999998</v>
      </c>
      <c r="P117" s="221">
        <f t="shared" si="1"/>
        <v>0</v>
      </c>
      <c r="Q117" s="219">
        <v>0</v>
      </c>
    </row>
    <row r="118" spans="1:17" s="1" customFormat="1" ht="220.5" x14ac:dyDescent="0.25">
      <c r="A118" s="180">
        <v>76</v>
      </c>
      <c r="B118" s="180"/>
      <c r="C118" s="180" t="s">
        <v>388</v>
      </c>
      <c r="D118" s="180">
        <v>0.19</v>
      </c>
      <c r="E118" s="180" t="s">
        <v>389</v>
      </c>
      <c r="F118" s="180" t="s">
        <v>352</v>
      </c>
      <c r="G118" s="180" t="s">
        <v>352</v>
      </c>
      <c r="H118" s="180"/>
      <c r="I118" s="180"/>
      <c r="J118" s="180"/>
      <c r="K118" s="219">
        <v>0.19</v>
      </c>
      <c r="L118" s="220">
        <v>386493.86</v>
      </c>
      <c r="M118" s="219">
        <v>73.43383</v>
      </c>
      <c r="N118" s="219"/>
      <c r="O118" s="219">
        <v>73.43383</v>
      </c>
      <c r="P118" s="221">
        <f t="shared" si="1"/>
        <v>0</v>
      </c>
      <c r="Q118" s="219">
        <v>0</v>
      </c>
    </row>
    <row r="119" spans="1:17" s="1" customFormat="1" ht="283.5" x14ac:dyDescent="0.25">
      <c r="A119" s="180">
        <v>77</v>
      </c>
      <c r="B119" s="180"/>
      <c r="C119" s="180" t="s">
        <v>450</v>
      </c>
      <c r="D119" s="180">
        <v>0.01</v>
      </c>
      <c r="E119" s="180" t="s">
        <v>825</v>
      </c>
      <c r="F119" s="180" t="s">
        <v>361</v>
      </c>
      <c r="G119" s="180" t="s">
        <v>361</v>
      </c>
      <c r="H119" s="180"/>
      <c r="I119" s="180"/>
      <c r="J119" s="180"/>
      <c r="K119" s="219">
        <v>0.01</v>
      </c>
      <c r="L119" s="219">
        <v>386493.86</v>
      </c>
      <c r="M119" s="219">
        <v>3.8649300000000002</v>
      </c>
      <c r="N119" s="219"/>
      <c r="O119" s="219">
        <v>3.8649300000000002</v>
      </c>
      <c r="P119" s="221">
        <f t="shared" si="1"/>
        <v>0</v>
      </c>
      <c r="Q119" s="219">
        <v>0</v>
      </c>
    </row>
    <row r="120" spans="1:17" s="1" customFormat="1" ht="283.5" x14ac:dyDescent="0.25">
      <c r="A120" s="180">
        <v>78</v>
      </c>
      <c r="B120" s="180"/>
      <c r="C120" s="180" t="s">
        <v>451</v>
      </c>
      <c r="D120" s="180">
        <v>0.01</v>
      </c>
      <c r="E120" s="180" t="s">
        <v>826</v>
      </c>
      <c r="F120" s="180" t="s">
        <v>361</v>
      </c>
      <c r="G120" s="180" t="s">
        <v>361</v>
      </c>
      <c r="H120" s="180"/>
      <c r="I120" s="180"/>
      <c r="J120" s="180"/>
      <c r="K120" s="219">
        <v>0.01</v>
      </c>
      <c r="L120" s="219">
        <v>386493.86</v>
      </c>
      <c r="M120" s="219">
        <v>3.8649300000000002</v>
      </c>
      <c r="N120" s="219"/>
      <c r="O120" s="219">
        <v>3.8649300000000002</v>
      </c>
      <c r="P120" s="221">
        <f t="shared" si="1"/>
        <v>0</v>
      </c>
      <c r="Q120" s="219">
        <v>0</v>
      </c>
    </row>
    <row r="121" spans="1:17" s="1" customFormat="1" ht="283.5" x14ac:dyDescent="0.25">
      <c r="A121" s="180">
        <v>79</v>
      </c>
      <c r="B121" s="180"/>
      <c r="C121" s="180" t="s">
        <v>452</v>
      </c>
      <c r="D121" s="180">
        <v>0.01</v>
      </c>
      <c r="E121" s="180" t="s">
        <v>827</v>
      </c>
      <c r="F121" s="180" t="s">
        <v>361</v>
      </c>
      <c r="G121" s="180" t="s">
        <v>361</v>
      </c>
      <c r="H121" s="180"/>
      <c r="I121" s="180"/>
      <c r="J121" s="180"/>
      <c r="K121" s="219">
        <v>0.01</v>
      </c>
      <c r="L121" s="219">
        <v>386493.86</v>
      </c>
      <c r="M121" s="219">
        <v>1.90933</v>
      </c>
      <c r="N121" s="219"/>
      <c r="O121" s="219">
        <v>1.90933</v>
      </c>
      <c r="P121" s="221">
        <f t="shared" si="1"/>
        <v>0</v>
      </c>
      <c r="Q121" s="219">
        <v>0</v>
      </c>
    </row>
    <row r="122" spans="1:17" s="1" customFormat="1" ht="283.5" x14ac:dyDescent="0.25">
      <c r="A122" s="180">
        <v>80</v>
      </c>
      <c r="B122" s="180"/>
      <c r="C122" s="180" t="s">
        <v>453</v>
      </c>
      <c r="D122" s="180">
        <v>0.01</v>
      </c>
      <c r="E122" s="180" t="s">
        <v>828</v>
      </c>
      <c r="F122" s="180" t="s">
        <v>361</v>
      </c>
      <c r="G122" s="180" t="s">
        <v>361</v>
      </c>
      <c r="H122" s="180"/>
      <c r="I122" s="180"/>
      <c r="J122" s="180"/>
      <c r="K122" s="219">
        <v>0.01</v>
      </c>
      <c r="L122" s="219">
        <v>386493.86</v>
      </c>
      <c r="M122" s="219">
        <v>3.8649300000000002</v>
      </c>
      <c r="N122" s="219"/>
      <c r="O122" s="219">
        <v>3.8649300000000002</v>
      </c>
      <c r="P122" s="221">
        <f t="shared" si="1"/>
        <v>0</v>
      </c>
      <c r="Q122" s="219">
        <v>0</v>
      </c>
    </row>
    <row r="123" spans="1:17" s="1" customFormat="1" ht="283.5" x14ac:dyDescent="0.25">
      <c r="A123" s="180">
        <v>81</v>
      </c>
      <c r="B123" s="180"/>
      <c r="C123" s="180" t="s">
        <v>454</v>
      </c>
      <c r="D123" s="180">
        <v>0.01</v>
      </c>
      <c r="E123" s="180" t="s">
        <v>829</v>
      </c>
      <c r="F123" s="180" t="s">
        <v>361</v>
      </c>
      <c r="G123" s="180" t="s">
        <v>361</v>
      </c>
      <c r="H123" s="180"/>
      <c r="I123" s="180"/>
      <c r="J123" s="180"/>
      <c r="K123" s="219">
        <v>0.01</v>
      </c>
      <c r="L123" s="219">
        <v>386493.86</v>
      </c>
      <c r="M123" s="219">
        <v>3.8649300000000002</v>
      </c>
      <c r="N123" s="219"/>
      <c r="O123" s="219">
        <v>3.8649300000000002</v>
      </c>
      <c r="P123" s="221">
        <f t="shared" si="1"/>
        <v>0</v>
      </c>
      <c r="Q123" s="219">
        <v>0</v>
      </c>
    </row>
    <row r="124" spans="1:17" s="1" customFormat="1" ht="283.5" x14ac:dyDescent="0.25">
      <c r="A124" s="180">
        <v>82</v>
      </c>
      <c r="B124" s="180"/>
      <c r="C124" s="180" t="s">
        <v>455</v>
      </c>
      <c r="D124" s="180">
        <v>0.01</v>
      </c>
      <c r="E124" s="180" t="s">
        <v>830</v>
      </c>
      <c r="F124" s="180" t="s">
        <v>361</v>
      </c>
      <c r="G124" s="180" t="s">
        <v>361</v>
      </c>
      <c r="H124" s="180"/>
      <c r="I124" s="180"/>
      <c r="J124" s="180"/>
      <c r="K124" s="219">
        <v>0.01</v>
      </c>
      <c r="L124" s="219">
        <v>386493.86</v>
      </c>
      <c r="M124" s="219">
        <v>3.8649300000000002</v>
      </c>
      <c r="N124" s="219"/>
      <c r="O124" s="219">
        <v>3.8649300000000002</v>
      </c>
      <c r="P124" s="221">
        <f t="shared" si="1"/>
        <v>0</v>
      </c>
      <c r="Q124" s="219">
        <v>0</v>
      </c>
    </row>
    <row r="125" spans="1:17" s="1" customFormat="1" ht="283.5" x14ac:dyDescent="0.25">
      <c r="A125" s="180">
        <v>83</v>
      </c>
      <c r="B125" s="180"/>
      <c r="C125" s="180" t="s">
        <v>456</v>
      </c>
      <c r="D125" s="180">
        <v>0.01</v>
      </c>
      <c r="E125" s="180" t="s">
        <v>831</v>
      </c>
      <c r="F125" s="180" t="s">
        <v>361</v>
      </c>
      <c r="G125" s="180" t="s">
        <v>361</v>
      </c>
      <c r="H125" s="180"/>
      <c r="I125" s="180"/>
      <c r="J125" s="180"/>
      <c r="K125" s="219">
        <v>0.01</v>
      </c>
      <c r="L125" s="219">
        <v>386493.86</v>
      </c>
      <c r="M125" s="219">
        <v>3.8649300000000002</v>
      </c>
      <c r="N125" s="219"/>
      <c r="O125" s="219">
        <v>3.8649300000000002</v>
      </c>
      <c r="P125" s="221">
        <f t="shared" si="1"/>
        <v>0</v>
      </c>
      <c r="Q125" s="219">
        <v>0</v>
      </c>
    </row>
    <row r="126" spans="1:17" s="1" customFormat="1" ht="283.5" x14ac:dyDescent="0.25">
      <c r="A126" s="180">
        <v>84</v>
      </c>
      <c r="B126" s="180"/>
      <c r="C126" s="180" t="s">
        <v>457</v>
      </c>
      <c r="D126" s="180">
        <v>0.01</v>
      </c>
      <c r="E126" s="180" t="s">
        <v>832</v>
      </c>
      <c r="F126" s="180" t="s">
        <v>361</v>
      </c>
      <c r="G126" s="180" t="s">
        <v>361</v>
      </c>
      <c r="H126" s="180"/>
      <c r="I126" s="180"/>
      <c r="J126" s="180"/>
      <c r="K126" s="219">
        <v>0.01</v>
      </c>
      <c r="L126" s="219">
        <v>386493.86</v>
      </c>
      <c r="M126" s="219">
        <v>3.8649300000000002</v>
      </c>
      <c r="N126" s="219"/>
      <c r="O126" s="219">
        <v>3.8649300000000002</v>
      </c>
      <c r="P126" s="221">
        <f t="shared" si="1"/>
        <v>0</v>
      </c>
      <c r="Q126" s="219">
        <v>0</v>
      </c>
    </row>
    <row r="127" spans="1:17" s="1" customFormat="1" ht="283.5" x14ac:dyDescent="0.25">
      <c r="A127" s="180">
        <v>85</v>
      </c>
      <c r="B127" s="180"/>
      <c r="C127" s="180" t="s">
        <v>458</v>
      </c>
      <c r="D127" s="180">
        <v>0.01</v>
      </c>
      <c r="E127" s="180" t="s">
        <v>833</v>
      </c>
      <c r="F127" s="180" t="s">
        <v>361</v>
      </c>
      <c r="G127" s="180" t="s">
        <v>361</v>
      </c>
      <c r="H127" s="180"/>
      <c r="I127" s="180"/>
      <c r="J127" s="180"/>
      <c r="K127" s="219">
        <v>0.01</v>
      </c>
      <c r="L127" s="219">
        <v>386493.86</v>
      </c>
      <c r="M127" s="219">
        <v>3.8649300000000002</v>
      </c>
      <c r="N127" s="219"/>
      <c r="O127" s="219">
        <v>3.8649300000000002</v>
      </c>
      <c r="P127" s="221">
        <f t="shared" si="1"/>
        <v>0</v>
      </c>
      <c r="Q127" s="219">
        <v>0</v>
      </c>
    </row>
    <row r="128" spans="1:17" s="1" customFormat="1" ht="283.5" x14ac:dyDescent="0.25">
      <c r="A128" s="180">
        <v>86</v>
      </c>
      <c r="B128" s="180"/>
      <c r="C128" s="180" t="s">
        <v>459</v>
      </c>
      <c r="D128" s="180">
        <v>0.01</v>
      </c>
      <c r="E128" s="180" t="s">
        <v>834</v>
      </c>
      <c r="F128" s="180" t="s">
        <v>361</v>
      </c>
      <c r="G128" s="180" t="s">
        <v>361</v>
      </c>
      <c r="H128" s="180"/>
      <c r="I128" s="180"/>
      <c r="J128" s="180"/>
      <c r="K128" s="219">
        <v>0.01</v>
      </c>
      <c r="L128" s="219">
        <v>386493.86</v>
      </c>
      <c r="M128" s="219">
        <v>3.8649300000000002</v>
      </c>
      <c r="N128" s="219"/>
      <c r="O128" s="219">
        <v>3.8649300000000002</v>
      </c>
      <c r="P128" s="221">
        <f t="shared" si="1"/>
        <v>0</v>
      </c>
      <c r="Q128" s="219">
        <v>0</v>
      </c>
    </row>
    <row r="129" spans="1:17" s="1" customFormat="1" ht="283.5" x14ac:dyDescent="0.25">
      <c r="A129" s="180">
        <v>87</v>
      </c>
      <c r="B129" s="180"/>
      <c r="C129" s="180" t="s">
        <v>460</v>
      </c>
      <c r="D129" s="180">
        <v>0.01</v>
      </c>
      <c r="E129" s="180" t="s">
        <v>835</v>
      </c>
      <c r="F129" s="180" t="s">
        <v>361</v>
      </c>
      <c r="G129" s="180" t="s">
        <v>361</v>
      </c>
      <c r="H129" s="180"/>
      <c r="I129" s="180"/>
      <c r="J129" s="180"/>
      <c r="K129" s="219">
        <v>0.01</v>
      </c>
      <c r="L129" s="219">
        <v>386493.86</v>
      </c>
      <c r="M129" s="219">
        <v>3.8649300000000002</v>
      </c>
      <c r="N129" s="219"/>
      <c r="O129" s="219">
        <v>3.8649300000000002</v>
      </c>
      <c r="P129" s="221">
        <f t="shared" si="1"/>
        <v>0</v>
      </c>
      <c r="Q129" s="219">
        <v>0</v>
      </c>
    </row>
    <row r="130" spans="1:17" s="1" customFormat="1" ht="283.5" x14ac:dyDescent="0.25">
      <c r="A130" s="180">
        <v>88</v>
      </c>
      <c r="B130" s="180"/>
      <c r="C130" s="180" t="s">
        <v>461</v>
      </c>
      <c r="D130" s="180">
        <v>0.01</v>
      </c>
      <c r="E130" s="180" t="s">
        <v>836</v>
      </c>
      <c r="F130" s="180" t="s">
        <v>361</v>
      </c>
      <c r="G130" s="180" t="s">
        <v>361</v>
      </c>
      <c r="H130" s="180"/>
      <c r="I130" s="180"/>
      <c r="J130" s="180"/>
      <c r="K130" s="219">
        <v>0.01</v>
      </c>
      <c r="L130" s="219">
        <v>386493.86</v>
      </c>
      <c r="M130" s="219">
        <v>3.8649300000000002</v>
      </c>
      <c r="N130" s="219"/>
      <c r="O130" s="219">
        <v>3.8649300000000002</v>
      </c>
      <c r="P130" s="221">
        <f t="shared" si="1"/>
        <v>0</v>
      </c>
      <c r="Q130" s="219">
        <v>0</v>
      </c>
    </row>
    <row r="131" spans="1:17" s="1" customFormat="1" ht="283.5" x14ac:dyDescent="0.25">
      <c r="A131" s="180">
        <v>89</v>
      </c>
      <c r="B131" s="180"/>
      <c r="C131" s="180" t="s">
        <v>462</v>
      </c>
      <c r="D131" s="180">
        <v>0.01</v>
      </c>
      <c r="E131" s="180" t="s">
        <v>837</v>
      </c>
      <c r="F131" s="180" t="s">
        <v>361</v>
      </c>
      <c r="G131" s="180" t="s">
        <v>361</v>
      </c>
      <c r="H131" s="180"/>
      <c r="I131" s="180"/>
      <c r="J131" s="180"/>
      <c r="K131" s="219">
        <v>0.01</v>
      </c>
      <c r="L131" s="219">
        <v>386493.86</v>
      </c>
      <c r="M131" s="219">
        <v>3.8649300000000002</v>
      </c>
      <c r="N131" s="219"/>
      <c r="O131" s="219">
        <v>3.8649300000000002</v>
      </c>
      <c r="P131" s="221">
        <f t="shared" si="1"/>
        <v>0</v>
      </c>
      <c r="Q131" s="219">
        <v>0</v>
      </c>
    </row>
    <row r="132" spans="1:17" s="1" customFormat="1" ht="283.5" x14ac:dyDescent="0.25">
      <c r="A132" s="180">
        <v>90</v>
      </c>
      <c r="B132" s="180"/>
      <c r="C132" s="180" t="s">
        <v>463</v>
      </c>
      <c r="D132" s="180">
        <v>0.01</v>
      </c>
      <c r="E132" s="180" t="s">
        <v>838</v>
      </c>
      <c r="F132" s="180" t="s">
        <v>361</v>
      </c>
      <c r="G132" s="180" t="s">
        <v>361</v>
      </c>
      <c r="H132" s="180"/>
      <c r="I132" s="180"/>
      <c r="J132" s="180"/>
      <c r="K132" s="219">
        <v>0.01</v>
      </c>
      <c r="L132" s="219">
        <v>386493.86</v>
      </c>
      <c r="M132" s="219">
        <v>3.8649300000000002</v>
      </c>
      <c r="N132" s="219"/>
      <c r="O132" s="219">
        <v>3.8649300000000002</v>
      </c>
      <c r="P132" s="221">
        <f t="shared" si="1"/>
        <v>0</v>
      </c>
      <c r="Q132" s="219">
        <v>0</v>
      </c>
    </row>
    <row r="133" spans="1:17" s="1" customFormat="1" ht="283.5" x14ac:dyDescent="0.25">
      <c r="A133" s="180">
        <v>91</v>
      </c>
      <c r="B133" s="180"/>
      <c r="C133" s="180" t="s">
        <v>464</v>
      </c>
      <c r="D133" s="180">
        <v>0.01</v>
      </c>
      <c r="E133" s="180" t="s">
        <v>839</v>
      </c>
      <c r="F133" s="180" t="s">
        <v>361</v>
      </c>
      <c r="G133" s="180" t="s">
        <v>361</v>
      </c>
      <c r="H133" s="180"/>
      <c r="I133" s="180"/>
      <c r="J133" s="180"/>
      <c r="K133" s="219">
        <v>0.01</v>
      </c>
      <c r="L133" s="219">
        <v>386493.86</v>
      </c>
      <c r="M133" s="219">
        <v>3.8649300000000002</v>
      </c>
      <c r="N133" s="219"/>
      <c r="O133" s="219">
        <v>3.8649300000000002</v>
      </c>
      <c r="P133" s="221">
        <f t="shared" si="1"/>
        <v>0</v>
      </c>
      <c r="Q133" s="219">
        <v>0</v>
      </c>
    </row>
    <row r="134" spans="1:17" s="1" customFormat="1" ht="283.5" x14ac:dyDescent="0.25">
      <c r="A134" s="180">
        <v>92</v>
      </c>
      <c r="B134" s="180"/>
      <c r="C134" s="180" t="s">
        <v>465</v>
      </c>
      <c r="D134" s="180">
        <v>0.01</v>
      </c>
      <c r="E134" s="180" t="s">
        <v>840</v>
      </c>
      <c r="F134" s="180" t="s">
        <v>361</v>
      </c>
      <c r="G134" s="180" t="s">
        <v>361</v>
      </c>
      <c r="H134" s="180"/>
      <c r="I134" s="180"/>
      <c r="J134" s="180"/>
      <c r="K134" s="219">
        <v>0.01</v>
      </c>
      <c r="L134" s="219">
        <v>386493.86</v>
      </c>
      <c r="M134" s="219">
        <v>3.8649300000000002</v>
      </c>
      <c r="N134" s="219"/>
      <c r="O134" s="219">
        <v>3.8649300000000002</v>
      </c>
      <c r="P134" s="221">
        <f t="shared" si="1"/>
        <v>0</v>
      </c>
      <c r="Q134" s="219">
        <v>0</v>
      </c>
    </row>
    <row r="135" spans="1:17" s="1" customFormat="1" ht="283.5" x14ac:dyDescent="0.25">
      <c r="A135" s="180">
        <v>93</v>
      </c>
      <c r="B135" s="180"/>
      <c r="C135" s="180" t="s">
        <v>466</v>
      </c>
      <c r="D135" s="180">
        <v>0.01</v>
      </c>
      <c r="E135" s="180" t="s">
        <v>841</v>
      </c>
      <c r="F135" s="180" t="s">
        <v>361</v>
      </c>
      <c r="G135" s="180" t="s">
        <v>361</v>
      </c>
      <c r="H135" s="180"/>
      <c r="I135" s="180"/>
      <c r="J135" s="180"/>
      <c r="K135" s="219">
        <v>0.01</v>
      </c>
      <c r="L135" s="219">
        <v>386493.86</v>
      </c>
      <c r="M135" s="219">
        <v>3.8649300000000002</v>
      </c>
      <c r="N135" s="219"/>
      <c r="O135" s="219">
        <v>3.8649300000000002</v>
      </c>
      <c r="P135" s="221">
        <f t="shared" si="1"/>
        <v>0</v>
      </c>
      <c r="Q135" s="219">
        <v>0</v>
      </c>
    </row>
    <row r="136" spans="1:17" s="1" customFormat="1" ht="283.5" x14ac:dyDescent="0.25">
      <c r="A136" s="180">
        <v>94</v>
      </c>
      <c r="B136" s="180"/>
      <c r="C136" s="180" t="s">
        <v>467</v>
      </c>
      <c r="D136" s="180">
        <v>0.01</v>
      </c>
      <c r="E136" s="180" t="s">
        <v>842</v>
      </c>
      <c r="F136" s="180" t="s">
        <v>361</v>
      </c>
      <c r="G136" s="180" t="s">
        <v>361</v>
      </c>
      <c r="H136" s="180"/>
      <c r="I136" s="180"/>
      <c r="J136" s="180"/>
      <c r="K136" s="219">
        <v>0.01</v>
      </c>
      <c r="L136" s="219">
        <v>386493.86</v>
      </c>
      <c r="M136" s="219">
        <v>3.8649300000000002</v>
      </c>
      <c r="N136" s="219"/>
      <c r="O136" s="219">
        <v>3.8649300000000002</v>
      </c>
      <c r="P136" s="221">
        <f t="shared" ref="P136:P199" si="2">M136-O136</f>
        <v>0</v>
      </c>
      <c r="Q136" s="219">
        <v>0</v>
      </c>
    </row>
    <row r="137" spans="1:17" s="1" customFormat="1" ht="283.5" x14ac:dyDescent="0.25">
      <c r="A137" s="180">
        <v>95</v>
      </c>
      <c r="B137" s="180"/>
      <c r="C137" s="180" t="s">
        <v>467</v>
      </c>
      <c r="D137" s="180">
        <v>0.01</v>
      </c>
      <c r="E137" s="180" t="s">
        <v>843</v>
      </c>
      <c r="F137" s="180" t="s">
        <v>361</v>
      </c>
      <c r="G137" s="180" t="s">
        <v>361</v>
      </c>
      <c r="H137" s="180"/>
      <c r="I137" s="180"/>
      <c r="J137" s="180"/>
      <c r="K137" s="219">
        <v>0.01</v>
      </c>
      <c r="L137" s="219">
        <v>386493.86</v>
      </c>
      <c r="M137" s="219">
        <v>3.8649300000000002</v>
      </c>
      <c r="N137" s="219"/>
      <c r="O137" s="219">
        <v>3.8649300000000002</v>
      </c>
      <c r="P137" s="221">
        <f t="shared" si="2"/>
        <v>0</v>
      </c>
      <c r="Q137" s="219">
        <v>0</v>
      </c>
    </row>
    <row r="138" spans="1:17" s="1" customFormat="1" ht="283.5" x14ac:dyDescent="0.25">
      <c r="A138" s="180">
        <v>96</v>
      </c>
      <c r="B138" s="180"/>
      <c r="C138" s="180" t="s">
        <v>468</v>
      </c>
      <c r="D138" s="180">
        <v>0.01</v>
      </c>
      <c r="E138" s="180" t="s">
        <v>844</v>
      </c>
      <c r="F138" s="180" t="s">
        <v>361</v>
      </c>
      <c r="G138" s="180" t="s">
        <v>361</v>
      </c>
      <c r="H138" s="180"/>
      <c r="I138" s="180"/>
      <c r="J138" s="180"/>
      <c r="K138" s="219">
        <v>0.01</v>
      </c>
      <c r="L138" s="219">
        <v>386493.86</v>
      </c>
      <c r="M138" s="219">
        <v>2.3007200000000001</v>
      </c>
      <c r="N138" s="219"/>
      <c r="O138" s="219">
        <v>2.3007200000000001</v>
      </c>
      <c r="P138" s="221">
        <f t="shared" si="2"/>
        <v>0</v>
      </c>
      <c r="Q138" s="219">
        <v>0</v>
      </c>
    </row>
    <row r="139" spans="1:17" s="1" customFormat="1" ht="283.5" x14ac:dyDescent="0.25">
      <c r="A139" s="180">
        <v>97</v>
      </c>
      <c r="B139" s="180"/>
      <c r="C139" s="180" t="s">
        <v>469</v>
      </c>
      <c r="D139" s="180">
        <v>0.01</v>
      </c>
      <c r="E139" s="180" t="s">
        <v>845</v>
      </c>
      <c r="F139" s="180" t="s">
        <v>361</v>
      </c>
      <c r="G139" s="180" t="s">
        <v>361</v>
      </c>
      <c r="H139" s="180"/>
      <c r="I139" s="180"/>
      <c r="J139" s="180"/>
      <c r="K139" s="219">
        <v>0.01</v>
      </c>
      <c r="L139" s="219">
        <v>386493.86</v>
      </c>
      <c r="M139" s="219">
        <v>3.8649300000000002</v>
      </c>
      <c r="N139" s="219"/>
      <c r="O139" s="219">
        <v>3.8649300000000002</v>
      </c>
      <c r="P139" s="221">
        <f t="shared" si="2"/>
        <v>0</v>
      </c>
      <c r="Q139" s="219">
        <v>0</v>
      </c>
    </row>
    <row r="140" spans="1:17" s="1" customFormat="1" ht="283.5" x14ac:dyDescent="0.25">
      <c r="A140" s="180">
        <v>98</v>
      </c>
      <c r="B140" s="180"/>
      <c r="C140" s="180" t="s">
        <v>470</v>
      </c>
      <c r="D140" s="180">
        <v>0.01</v>
      </c>
      <c r="E140" s="180" t="s">
        <v>846</v>
      </c>
      <c r="F140" s="180" t="s">
        <v>361</v>
      </c>
      <c r="G140" s="180" t="s">
        <v>361</v>
      </c>
      <c r="H140" s="180"/>
      <c r="I140" s="180"/>
      <c r="J140" s="180"/>
      <c r="K140" s="219">
        <v>0.01</v>
      </c>
      <c r="L140" s="219">
        <v>386493.86</v>
      </c>
      <c r="M140" s="219">
        <v>3.8649300000000002</v>
      </c>
      <c r="N140" s="219"/>
      <c r="O140" s="219">
        <v>3.8649300000000002</v>
      </c>
      <c r="P140" s="221">
        <f t="shared" si="2"/>
        <v>0</v>
      </c>
      <c r="Q140" s="219">
        <v>0</v>
      </c>
    </row>
    <row r="141" spans="1:17" s="1" customFormat="1" ht="283.5" x14ac:dyDescent="0.25">
      <c r="A141" s="180">
        <v>99</v>
      </c>
      <c r="B141" s="180" t="s">
        <v>471</v>
      </c>
      <c r="C141" s="180" t="s">
        <v>472</v>
      </c>
      <c r="D141" s="180">
        <v>0.01</v>
      </c>
      <c r="E141" s="180" t="s">
        <v>846</v>
      </c>
      <c r="F141" s="180" t="s">
        <v>361</v>
      </c>
      <c r="G141" s="180" t="s">
        <v>361</v>
      </c>
      <c r="H141" s="180"/>
      <c r="I141" s="180"/>
      <c r="J141" s="180"/>
      <c r="K141" s="219">
        <v>0.01</v>
      </c>
      <c r="L141" s="219">
        <v>386493.86</v>
      </c>
      <c r="M141" s="219">
        <v>3.8649300000000002</v>
      </c>
      <c r="N141" s="219"/>
      <c r="O141" s="219">
        <v>3.8649300000000002</v>
      </c>
      <c r="P141" s="221">
        <f t="shared" si="2"/>
        <v>0</v>
      </c>
      <c r="Q141" s="219">
        <v>0</v>
      </c>
    </row>
    <row r="142" spans="1:17" s="1" customFormat="1" ht="283.5" x14ac:dyDescent="0.25">
      <c r="A142" s="180">
        <v>100</v>
      </c>
      <c r="B142" s="180"/>
      <c r="C142" s="180" t="s">
        <v>460</v>
      </c>
      <c r="D142" s="180">
        <v>0.01</v>
      </c>
      <c r="E142" s="180" t="s">
        <v>847</v>
      </c>
      <c r="F142" s="180" t="s">
        <v>361</v>
      </c>
      <c r="G142" s="180" t="s">
        <v>361</v>
      </c>
      <c r="H142" s="180"/>
      <c r="I142" s="180"/>
      <c r="J142" s="180"/>
      <c r="K142" s="219">
        <v>0.01</v>
      </c>
      <c r="L142" s="219">
        <v>386493.86</v>
      </c>
      <c r="M142" s="219">
        <v>3.8649300000000002</v>
      </c>
      <c r="N142" s="219"/>
      <c r="O142" s="219">
        <v>3.8649300000000002</v>
      </c>
      <c r="P142" s="221">
        <f t="shared" si="2"/>
        <v>0</v>
      </c>
      <c r="Q142" s="219">
        <v>0</v>
      </c>
    </row>
    <row r="143" spans="1:17" s="1" customFormat="1" ht="283.5" x14ac:dyDescent="0.25">
      <c r="A143" s="180">
        <v>101</v>
      </c>
      <c r="B143" s="180"/>
      <c r="C143" s="180" t="s">
        <v>473</v>
      </c>
      <c r="D143" s="180">
        <v>0.01</v>
      </c>
      <c r="E143" s="180" t="s">
        <v>848</v>
      </c>
      <c r="F143" s="180" t="s">
        <v>361</v>
      </c>
      <c r="G143" s="180" t="s">
        <v>361</v>
      </c>
      <c r="H143" s="180"/>
      <c r="I143" s="180"/>
      <c r="J143" s="180"/>
      <c r="K143" s="219">
        <v>0.01</v>
      </c>
      <c r="L143" s="219">
        <v>386493.86</v>
      </c>
      <c r="M143" s="219">
        <v>3.8649300000000002</v>
      </c>
      <c r="N143" s="219"/>
      <c r="O143" s="219">
        <v>3.8649300000000002</v>
      </c>
      <c r="P143" s="221">
        <f t="shared" si="2"/>
        <v>0</v>
      </c>
      <c r="Q143" s="219">
        <v>0</v>
      </c>
    </row>
    <row r="144" spans="1:17" s="1" customFormat="1" ht="283.5" x14ac:dyDescent="0.25">
      <c r="A144" s="180">
        <v>102</v>
      </c>
      <c r="B144" s="180"/>
      <c r="C144" s="180" t="s">
        <v>474</v>
      </c>
      <c r="D144" s="180">
        <v>0.01</v>
      </c>
      <c r="E144" s="180" t="s">
        <v>849</v>
      </c>
      <c r="F144" s="180" t="s">
        <v>361</v>
      </c>
      <c r="G144" s="180" t="s">
        <v>361</v>
      </c>
      <c r="H144" s="180"/>
      <c r="I144" s="180"/>
      <c r="J144" s="180"/>
      <c r="K144" s="219">
        <v>0.01</v>
      </c>
      <c r="L144" s="219">
        <v>386493.86</v>
      </c>
      <c r="M144" s="219">
        <v>3.8649300000000002</v>
      </c>
      <c r="N144" s="219"/>
      <c r="O144" s="219">
        <v>3.8649300000000002</v>
      </c>
      <c r="P144" s="221">
        <f t="shared" si="2"/>
        <v>0</v>
      </c>
      <c r="Q144" s="219">
        <v>0</v>
      </c>
    </row>
    <row r="145" spans="1:17" s="1" customFormat="1" ht="283.5" x14ac:dyDescent="0.25">
      <c r="A145" s="180">
        <v>103</v>
      </c>
      <c r="B145" s="180"/>
      <c r="C145" s="180" t="s">
        <v>475</v>
      </c>
      <c r="D145" s="180">
        <v>0.01</v>
      </c>
      <c r="E145" s="180" t="s">
        <v>850</v>
      </c>
      <c r="F145" s="180" t="s">
        <v>361</v>
      </c>
      <c r="G145" s="180" t="s">
        <v>361</v>
      </c>
      <c r="H145" s="180"/>
      <c r="I145" s="180"/>
      <c r="J145" s="180"/>
      <c r="K145" s="219">
        <v>0.01</v>
      </c>
      <c r="L145" s="219">
        <v>386493.86</v>
      </c>
      <c r="M145" s="219">
        <v>3.8649300000000002</v>
      </c>
      <c r="N145" s="219"/>
      <c r="O145" s="219">
        <v>3.8649300000000002</v>
      </c>
      <c r="P145" s="221">
        <f t="shared" si="2"/>
        <v>0</v>
      </c>
      <c r="Q145" s="219">
        <v>0</v>
      </c>
    </row>
    <row r="146" spans="1:17" s="1" customFormat="1" ht="283.5" x14ac:dyDescent="0.25">
      <c r="A146" s="180">
        <v>104</v>
      </c>
      <c r="B146" s="180"/>
      <c r="C146" s="180" t="s">
        <v>469</v>
      </c>
      <c r="D146" s="180">
        <v>0.01</v>
      </c>
      <c r="E146" s="180" t="s">
        <v>851</v>
      </c>
      <c r="F146" s="180" t="s">
        <v>361</v>
      </c>
      <c r="G146" s="180" t="s">
        <v>361</v>
      </c>
      <c r="H146" s="180"/>
      <c r="I146" s="180"/>
      <c r="J146" s="180"/>
      <c r="K146" s="219">
        <v>0.01</v>
      </c>
      <c r="L146" s="219">
        <v>386493.86</v>
      </c>
      <c r="M146" s="219">
        <v>3.8649300000000002</v>
      </c>
      <c r="N146" s="219"/>
      <c r="O146" s="219">
        <v>3.8649300000000002</v>
      </c>
      <c r="P146" s="221">
        <f t="shared" si="2"/>
        <v>0</v>
      </c>
      <c r="Q146" s="219">
        <v>0</v>
      </c>
    </row>
    <row r="147" spans="1:17" s="1" customFormat="1" ht="283.5" x14ac:dyDescent="0.25">
      <c r="A147" s="180">
        <v>105</v>
      </c>
      <c r="B147" s="180"/>
      <c r="C147" s="180" t="s">
        <v>476</v>
      </c>
      <c r="D147" s="180">
        <v>0.01</v>
      </c>
      <c r="E147" s="180" t="s">
        <v>852</v>
      </c>
      <c r="F147" s="180" t="s">
        <v>361</v>
      </c>
      <c r="G147" s="180" t="s">
        <v>361</v>
      </c>
      <c r="H147" s="180"/>
      <c r="I147" s="180"/>
      <c r="J147" s="180"/>
      <c r="K147" s="219">
        <v>0.01</v>
      </c>
      <c r="L147" s="219">
        <v>386493.86</v>
      </c>
      <c r="M147" s="219">
        <v>0.64415</v>
      </c>
      <c r="N147" s="219"/>
      <c r="O147" s="219">
        <v>0.64415</v>
      </c>
      <c r="P147" s="221">
        <f t="shared" si="2"/>
        <v>0</v>
      </c>
      <c r="Q147" s="219">
        <v>0</v>
      </c>
    </row>
    <row r="148" spans="1:17" s="1" customFormat="1" ht="283.5" x14ac:dyDescent="0.25">
      <c r="A148" s="180">
        <v>106</v>
      </c>
      <c r="B148" s="180"/>
      <c r="C148" s="180" t="s">
        <v>477</v>
      </c>
      <c r="D148" s="180">
        <v>0.01</v>
      </c>
      <c r="E148" s="180" t="s">
        <v>853</v>
      </c>
      <c r="F148" s="180" t="s">
        <v>361</v>
      </c>
      <c r="G148" s="180" t="s">
        <v>361</v>
      </c>
      <c r="H148" s="180"/>
      <c r="I148" s="180"/>
      <c r="J148" s="180"/>
      <c r="K148" s="219">
        <v>0.01</v>
      </c>
      <c r="L148" s="219">
        <v>386493.86</v>
      </c>
      <c r="M148" s="219">
        <v>3.8649300000000002</v>
      </c>
      <c r="N148" s="219"/>
      <c r="O148" s="219">
        <v>3.8649300000000002</v>
      </c>
      <c r="P148" s="221">
        <f t="shared" si="2"/>
        <v>0</v>
      </c>
      <c r="Q148" s="219">
        <v>0</v>
      </c>
    </row>
    <row r="149" spans="1:17" s="1" customFormat="1" ht="283.5" x14ac:dyDescent="0.25">
      <c r="A149" s="180">
        <v>107</v>
      </c>
      <c r="B149" s="180"/>
      <c r="C149" s="180" t="s">
        <v>478</v>
      </c>
      <c r="D149" s="180">
        <v>0.01</v>
      </c>
      <c r="E149" s="180" t="s">
        <v>854</v>
      </c>
      <c r="F149" s="180" t="s">
        <v>361</v>
      </c>
      <c r="G149" s="180" t="s">
        <v>361</v>
      </c>
      <c r="H149" s="180"/>
      <c r="I149" s="180"/>
      <c r="J149" s="180"/>
      <c r="K149" s="219">
        <v>0.01</v>
      </c>
      <c r="L149" s="219">
        <v>386493.86</v>
      </c>
      <c r="M149" s="219">
        <v>3.8649300000000002</v>
      </c>
      <c r="N149" s="219"/>
      <c r="O149" s="219">
        <v>3.8649300000000002</v>
      </c>
      <c r="P149" s="221">
        <f t="shared" si="2"/>
        <v>0</v>
      </c>
      <c r="Q149" s="219">
        <v>0</v>
      </c>
    </row>
    <row r="150" spans="1:17" s="1" customFormat="1" ht="283.5" x14ac:dyDescent="0.25">
      <c r="A150" s="180">
        <v>108</v>
      </c>
      <c r="B150" s="180"/>
      <c r="C150" s="180" t="s">
        <v>479</v>
      </c>
      <c r="D150" s="180">
        <v>0.01</v>
      </c>
      <c r="E150" s="180" t="s">
        <v>855</v>
      </c>
      <c r="F150" s="180" t="s">
        <v>361</v>
      </c>
      <c r="G150" s="180" t="s">
        <v>361</v>
      </c>
      <c r="H150" s="180"/>
      <c r="I150" s="180"/>
      <c r="J150" s="180"/>
      <c r="K150" s="219">
        <v>0.01</v>
      </c>
      <c r="L150" s="219">
        <v>386493.86</v>
      </c>
      <c r="M150" s="219">
        <v>3.8649300000000002</v>
      </c>
      <c r="N150" s="219"/>
      <c r="O150" s="219">
        <v>3.8649300000000002</v>
      </c>
      <c r="P150" s="221">
        <f t="shared" si="2"/>
        <v>0</v>
      </c>
      <c r="Q150" s="219">
        <v>0</v>
      </c>
    </row>
    <row r="151" spans="1:17" s="1" customFormat="1" ht="283.5" x14ac:dyDescent="0.25">
      <c r="A151" s="180">
        <v>109</v>
      </c>
      <c r="B151" s="180"/>
      <c r="C151" s="180" t="s">
        <v>480</v>
      </c>
      <c r="D151" s="180">
        <v>0.01</v>
      </c>
      <c r="E151" s="180" t="s">
        <v>856</v>
      </c>
      <c r="F151" s="180" t="s">
        <v>361</v>
      </c>
      <c r="G151" s="180" t="s">
        <v>361</v>
      </c>
      <c r="H151" s="180"/>
      <c r="I151" s="180"/>
      <c r="J151" s="180"/>
      <c r="K151" s="219">
        <v>0.01</v>
      </c>
      <c r="L151" s="219">
        <v>386493.86</v>
      </c>
      <c r="M151" s="219">
        <v>3.8649300000000002</v>
      </c>
      <c r="N151" s="219"/>
      <c r="O151" s="219">
        <v>3.8649300000000002</v>
      </c>
      <c r="P151" s="221">
        <f t="shared" si="2"/>
        <v>0</v>
      </c>
      <c r="Q151" s="219">
        <v>0</v>
      </c>
    </row>
    <row r="152" spans="1:17" s="1" customFormat="1" ht="283.5" x14ac:dyDescent="0.25">
      <c r="A152" s="180">
        <v>110</v>
      </c>
      <c r="B152" s="180"/>
      <c r="C152" s="180" t="s">
        <v>481</v>
      </c>
      <c r="D152" s="180">
        <v>0.01</v>
      </c>
      <c r="E152" s="180" t="s">
        <v>857</v>
      </c>
      <c r="F152" s="180" t="s">
        <v>361</v>
      </c>
      <c r="G152" s="180" t="s">
        <v>361</v>
      </c>
      <c r="H152" s="180"/>
      <c r="I152" s="180"/>
      <c r="J152" s="180"/>
      <c r="K152" s="219">
        <v>0.01</v>
      </c>
      <c r="L152" s="219">
        <v>386493.86</v>
      </c>
      <c r="M152" s="219">
        <v>3.8649300000000002</v>
      </c>
      <c r="N152" s="219"/>
      <c r="O152" s="219">
        <v>3.8649300000000002</v>
      </c>
      <c r="P152" s="221">
        <f t="shared" si="2"/>
        <v>0</v>
      </c>
      <c r="Q152" s="219">
        <v>0</v>
      </c>
    </row>
    <row r="153" spans="1:17" s="1" customFormat="1" ht="283.5" x14ac:dyDescent="0.25">
      <c r="A153" s="180">
        <v>111</v>
      </c>
      <c r="B153" s="180"/>
      <c r="C153" s="180" t="s">
        <v>476</v>
      </c>
      <c r="D153" s="180">
        <v>0.01</v>
      </c>
      <c r="E153" s="180" t="s">
        <v>858</v>
      </c>
      <c r="F153" s="180" t="s">
        <v>361</v>
      </c>
      <c r="G153" s="180" t="s">
        <v>361</v>
      </c>
      <c r="H153" s="180"/>
      <c r="I153" s="180"/>
      <c r="J153" s="180"/>
      <c r="K153" s="219">
        <v>0.01</v>
      </c>
      <c r="L153" s="219">
        <v>386493.86</v>
      </c>
      <c r="M153" s="219">
        <v>0.64415</v>
      </c>
      <c r="N153" s="219"/>
      <c r="O153" s="219">
        <v>0.64415</v>
      </c>
      <c r="P153" s="221">
        <f t="shared" si="2"/>
        <v>0</v>
      </c>
      <c r="Q153" s="219">
        <v>0</v>
      </c>
    </row>
    <row r="154" spans="1:17" s="1" customFormat="1" ht="283.5" x14ac:dyDescent="0.25">
      <c r="A154" s="180">
        <v>112</v>
      </c>
      <c r="B154" s="180"/>
      <c r="C154" s="180" t="s">
        <v>482</v>
      </c>
      <c r="D154" s="180">
        <v>0.01</v>
      </c>
      <c r="E154" s="180" t="s">
        <v>859</v>
      </c>
      <c r="F154" s="180" t="s">
        <v>361</v>
      </c>
      <c r="G154" s="180" t="s">
        <v>361</v>
      </c>
      <c r="H154" s="180"/>
      <c r="I154" s="180"/>
      <c r="J154" s="180"/>
      <c r="K154" s="219">
        <v>0.01</v>
      </c>
      <c r="L154" s="219">
        <v>386493.86</v>
      </c>
      <c r="M154" s="219">
        <v>3.8649300000000002</v>
      </c>
      <c r="N154" s="219"/>
      <c r="O154" s="219">
        <v>3.8649300000000002</v>
      </c>
      <c r="P154" s="221">
        <f t="shared" si="2"/>
        <v>0</v>
      </c>
      <c r="Q154" s="219">
        <v>0</v>
      </c>
    </row>
    <row r="155" spans="1:17" s="1" customFormat="1" ht="283.5" x14ac:dyDescent="0.25">
      <c r="A155" s="180">
        <v>113</v>
      </c>
      <c r="B155" s="180"/>
      <c r="C155" s="180" t="s">
        <v>483</v>
      </c>
      <c r="D155" s="180">
        <v>0.01</v>
      </c>
      <c r="E155" s="180" t="s">
        <v>860</v>
      </c>
      <c r="F155" s="180" t="s">
        <v>361</v>
      </c>
      <c r="G155" s="180" t="s">
        <v>361</v>
      </c>
      <c r="H155" s="180"/>
      <c r="I155" s="180"/>
      <c r="J155" s="180"/>
      <c r="K155" s="219">
        <v>0.01</v>
      </c>
      <c r="L155" s="219">
        <v>386493.86</v>
      </c>
      <c r="M155" s="219">
        <v>3.8649300000000002</v>
      </c>
      <c r="N155" s="219"/>
      <c r="O155" s="219">
        <v>3.8649300000000002</v>
      </c>
      <c r="P155" s="221">
        <f t="shared" si="2"/>
        <v>0</v>
      </c>
      <c r="Q155" s="219">
        <v>0</v>
      </c>
    </row>
    <row r="156" spans="1:17" s="1" customFormat="1" ht="283.5" x14ac:dyDescent="0.25">
      <c r="A156" s="180">
        <v>114</v>
      </c>
      <c r="B156" s="180"/>
      <c r="C156" s="180" t="s">
        <v>483</v>
      </c>
      <c r="D156" s="180">
        <v>0.01</v>
      </c>
      <c r="E156" s="180" t="s">
        <v>861</v>
      </c>
      <c r="F156" s="180" t="s">
        <v>361</v>
      </c>
      <c r="G156" s="180" t="s">
        <v>361</v>
      </c>
      <c r="H156" s="180"/>
      <c r="I156" s="180"/>
      <c r="J156" s="180"/>
      <c r="K156" s="219">
        <v>0.01</v>
      </c>
      <c r="L156" s="219">
        <v>386493.86</v>
      </c>
      <c r="M156" s="219">
        <v>3.8649300000000002</v>
      </c>
      <c r="N156" s="219"/>
      <c r="O156" s="219">
        <v>3.8649300000000002</v>
      </c>
      <c r="P156" s="221">
        <f t="shared" si="2"/>
        <v>0</v>
      </c>
      <c r="Q156" s="219">
        <v>0</v>
      </c>
    </row>
    <row r="157" spans="1:17" s="1" customFormat="1" ht="283.5" x14ac:dyDescent="0.25">
      <c r="A157" s="180">
        <v>115</v>
      </c>
      <c r="B157" s="180"/>
      <c r="C157" s="180" t="s">
        <v>484</v>
      </c>
      <c r="D157" s="180">
        <v>0.01</v>
      </c>
      <c r="E157" s="180" t="s">
        <v>862</v>
      </c>
      <c r="F157" s="180" t="s">
        <v>361</v>
      </c>
      <c r="G157" s="180" t="s">
        <v>361</v>
      </c>
      <c r="H157" s="180"/>
      <c r="I157" s="180"/>
      <c r="J157" s="180"/>
      <c r="K157" s="219">
        <v>0.01</v>
      </c>
      <c r="L157" s="219">
        <v>386493.86</v>
      </c>
      <c r="M157" s="219">
        <v>3.8649300000000002</v>
      </c>
      <c r="N157" s="219"/>
      <c r="O157" s="219">
        <v>3.8649300000000002</v>
      </c>
      <c r="P157" s="221">
        <f t="shared" si="2"/>
        <v>0</v>
      </c>
      <c r="Q157" s="219">
        <v>0</v>
      </c>
    </row>
    <row r="158" spans="1:17" s="1" customFormat="1" ht="283.5" x14ac:dyDescent="0.25">
      <c r="A158" s="180">
        <v>116</v>
      </c>
      <c r="B158" s="180"/>
      <c r="C158" s="180" t="s">
        <v>485</v>
      </c>
      <c r="D158" s="180">
        <v>0.01</v>
      </c>
      <c r="E158" s="180" t="s">
        <v>863</v>
      </c>
      <c r="F158" s="180" t="s">
        <v>361</v>
      </c>
      <c r="G158" s="180" t="s">
        <v>361</v>
      </c>
      <c r="H158" s="180"/>
      <c r="I158" s="180"/>
      <c r="J158" s="180"/>
      <c r="K158" s="219">
        <v>0.01</v>
      </c>
      <c r="L158" s="219">
        <v>386493.86</v>
      </c>
      <c r="M158" s="219">
        <v>3.8649300000000002</v>
      </c>
      <c r="N158" s="219"/>
      <c r="O158" s="219">
        <v>3.8649300000000002</v>
      </c>
      <c r="P158" s="221">
        <f t="shared" si="2"/>
        <v>0</v>
      </c>
      <c r="Q158" s="219">
        <v>0</v>
      </c>
    </row>
    <row r="159" spans="1:17" s="1" customFormat="1" ht="283.5" x14ac:dyDescent="0.25">
      <c r="A159" s="180">
        <v>117</v>
      </c>
      <c r="B159" s="180"/>
      <c r="C159" s="180" t="s">
        <v>486</v>
      </c>
      <c r="D159" s="180">
        <v>0.01</v>
      </c>
      <c r="E159" s="180" t="s">
        <v>864</v>
      </c>
      <c r="F159" s="180" t="s">
        <v>361</v>
      </c>
      <c r="G159" s="180" t="s">
        <v>361</v>
      </c>
      <c r="H159" s="180"/>
      <c r="I159" s="180"/>
      <c r="J159" s="180"/>
      <c r="K159" s="219">
        <v>0.01</v>
      </c>
      <c r="L159" s="219">
        <v>386493.86</v>
      </c>
      <c r="M159" s="219">
        <v>3.8649300000000002</v>
      </c>
      <c r="N159" s="219"/>
      <c r="O159" s="219">
        <v>3.8649300000000002</v>
      </c>
      <c r="P159" s="221">
        <f t="shared" si="2"/>
        <v>0</v>
      </c>
      <c r="Q159" s="219">
        <v>0</v>
      </c>
    </row>
    <row r="160" spans="1:17" s="1" customFormat="1" ht="283.5" x14ac:dyDescent="0.25">
      <c r="A160" s="180">
        <v>118</v>
      </c>
      <c r="B160" s="180"/>
      <c r="C160" s="180" t="s">
        <v>487</v>
      </c>
      <c r="D160" s="180">
        <v>0.01</v>
      </c>
      <c r="E160" s="180" t="s">
        <v>865</v>
      </c>
      <c r="F160" s="180" t="s">
        <v>361</v>
      </c>
      <c r="G160" s="180" t="s">
        <v>361</v>
      </c>
      <c r="H160" s="180"/>
      <c r="I160" s="180"/>
      <c r="J160" s="180"/>
      <c r="K160" s="219">
        <v>0.01</v>
      </c>
      <c r="L160" s="219">
        <v>386493.86</v>
      </c>
      <c r="M160" s="219">
        <v>3.8649300000000002</v>
      </c>
      <c r="N160" s="219"/>
      <c r="O160" s="219">
        <v>3.8649300000000002</v>
      </c>
      <c r="P160" s="221">
        <f t="shared" si="2"/>
        <v>0</v>
      </c>
      <c r="Q160" s="219">
        <v>0</v>
      </c>
    </row>
    <row r="161" spans="1:17" s="1" customFormat="1" ht="283.5" x14ac:dyDescent="0.25">
      <c r="A161" s="180">
        <v>119</v>
      </c>
      <c r="B161" s="180"/>
      <c r="C161" s="180" t="s">
        <v>488</v>
      </c>
      <c r="D161" s="180">
        <v>0.01</v>
      </c>
      <c r="E161" s="180" t="s">
        <v>857</v>
      </c>
      <c r="F161" s="180" t="s">
        <v>361</v>
      </c>
      <c r="G161" s="180" t="s">
        <v>361</v>
      </c>
      <c r="H161" s="180"/>
      <c r="I161" s="180"/>
      <c r="J161" s="180"/>
      <c r="K161" s="219">
        <v>0.01</v>
      </c>
      <c r="L161" s="219">
        <v>386493.86</v>
      </c>
      <c r="M161" s="219">
        <v>3.8649300000000002</v>
      </c>
      <c r="N161" s="219"/>
      <c r="O161" s="219">
        <v>3.8649300000000002</v>
      </c>
      <c r="P161" s="221">
        <f t="shared" si="2"/>
        <v>0</v>
      </c>
      <c r="Q161" s="219">
        <v>0</v>
      </c>
    </row>
    <row r="162" spans="1:17" s="1" customFormat="1" ht="283.5" x14ac:dyDescent="0.25">
      <c r="A162" s="180">
        <v>120</v>
      </c>
      <c r="B162" s="180"/>
      <c r="C162" s="180" t="s">
        <v>489</v>
      </c>
      <c r="D162" s="180">
        <v>0.01</v>
      </c>
      <c r="E162" s="180" t="s">
        <v>866</v>
      </c>
      <c r="F162" s="180" t="s">
        <v>361</v>
      </c>
      <c r="G162" s="180" t="s">
        <v>361</v>
      </c>
      <c r="H162" s="180"/>
      <c r="I162" s="180"/>
      <c r="J162" s="180"/>
      <c r="K162" s="219">
        <v>0.01</v>
      </c>
      <c r="L162" s="219">
        <v>386493.86</v>
      </c>
      <c r="M162" s="219">
        <v>3.8649300000000002</v>
      </c>
      <c r="N162" s="219"/>
      <c r="O162" s="219">
        <v>3.8649300000000002</v>
      </c>
      <c r="P162" s="221">
        <f t="shared" si="2"/>
        <v>0</v>
      </c>
      <c r="Q162" s="219">
        <v>0</v>
      </c>
    </row>
    <row r="163" spans="1:17" s="1" customFormat="1" ht="283.5" x14ac:dyDescent="0.25">
      <c r="A163" s="180">
        <v>121</v>
      </c>
      <c r="B163" s="180"/>
      <c r="C163" s="180" t="s">
        <v>490</v>
      </c>
      <c r="D163" s="180">
        <v>0.01</v>
      </c>
      <c r="E163" s="180" t="s">
        <v>867</v>
      </c>
      <c r="F163" s="180" t="s">
        <v>361</v>
      </c>
      <c r="G163" s="180" t="s">
        <v>361</v>
      </c>
      <c r="H163" s="180"/>
      <c r="I163" s="180"/>
      <c r="J163" s="180"/>
      <c r="K163" s="219">
        <v>0.01</v>
      </c>
      <c r="L163" s="219">
        <v>386493.86</v>
      </c>
      <c r="M163" s="219">
        <v>3.8649300000000002</v>
      </c>
      <c r="N163" s="219"/>
      <c r="O163" s="219">
        <v>3.8649300000000002</v>
      </c>
      <c r="P163" s="221">
        <f t="shared" si="2"/>
        <v>0</v>
      </c>
      <c r="Q163" s="219">
        <v>0</v>
      </c>
    </row>
    <row r="164" spans="1:17" s="1" customFormat="1" ht="220.5" x14ac:dyDescent="0.25">
      <c r="A164" s="180">
        <v>122</v>
      </c>
      <c r="B164" s="180"/>
      <c r="C164" s="180" t="s">
        <v>491</v>
      </c>
      <c r="D164" s="180">
        <v>0.125</v>
      </c>
      <c r="E164" s="180" t="s">
        <v>868</v>
      </c>
      <c r="F164" s="180" t="s">
        <v>352</v>
      </c>
      <c r="G164" s="180" t="s">
        <v>352</v>
      </c>
      <c r="H164" s="180"/>
      <c r="I164" s="180"/>
      <c r="J164" s="180"/>
      <c r="K164" s="219">
        <v>0.125</v>
      </c>
      <c r="L164" s="219">
        <v>386493.86</v>
      </c>
      <c r="M164" s="219">
        <v>48.311720000000001</v>
      </c>
      <c r="N164" s="219"/>
      <c r="O164" s="219">
        <v>48.311720000000001</v>
      </c>
      <c r="P164" s="221">
        <f t="shared" si="2"/>
        <v>0</v>
      </c>
      <c r="Q164" s="219">
        <v>0</v>
      </c>
    </row>
    <row r="165" spans="1:17" s="1" customFormat="1" ht="220.5" x14ac:dyDescent="0.25">
      <c r="A165" s="180">
        <v>123</v>
      </c>
      <c r="B165" s="180"/>
      <c r="C165" s="180" t="s">
        <v>492</v>
      </c>
      <c r="D165" s="180">
        <v>0.01</v>
      </c>
      <c r="E165" s="180" t="s">
        <v>869</v>
      </c>
      <c r="F165" s="180" t="s">
        <v>352</v>
      </c>
      <c r="G165" s="180" t="s">
        <v>352</v>
      </c>
      <c r="H165" s="180"/>
      <c r="I165" s="180"/>
      <c r="J165" s="180"/>
      <c r="K165" s="219">
        <v>0.01</v>
      </c>
      <c r="L165" s="219">
        <v>386493.86</v>
      </c>
      <c r="M165" s="219">
        <v>3.8649300000000002</v>
      </c>
      <c r="N165" s="219"/>
      <c r="O165" s="219">
        <v>3.8649300000000002</v>
      </c>
      <c r="P165" s="221">
        <f t="shared" si="2"/>
        <v>0</v>
      </c>
      <c r="Q165" s="219">
        <v>0</v>
      </c>
    </row>
    <row r="166" spans="1:17" s="1" customFormat="1" ht="220.5" x14ac:dyDescent="0.25">
      <c r="A166" s="180">
        <v>124</v>
      </c>
      <c r="B166" s="180"/>
      <c r="C166" s="180" t="s">
        <v>493</v>
      </c>
      <c r="D166" s="180">
        <v>1.4E-2</v>
      </c>
      <c r="E166" s="180" t="s">
        <v>870</v>
      </c>
      <c r="F166" s="180" t="s">
        <v>352</v>
      </c>
      <c r="G166" s="180" t="s">
        <v>352</v>
      </c>
      <c r="H166" s="180"/>
      <c r="I166" s="180"/>
      <c r="J166" s="180"/>
      <c r="K166" s="219">
        <v>1.4E-2</v>
      </c>
      <c r="L166" s="219">
        <v>386493.86</v>
      </c>
      <c r="M166" s="219">
        <v>5.4109299999999996</v>
      </c>
      <c r="N166" s="219"/>
      <c r="O166" s="219">
        <v>5.4109299999999996</v>
      </c>
      <c r="P166" s="221">
        <f t="shared" si="2"/>
        <v>0</v>
      </c>
      <c r="Q166" s="219">
        <v>0</v>
      </c>
    </row>
    <row r="167" spans="1:17" s="1" customFormat="1" ht="220.5" x14ac:dyDescent="0.25">
      <c r="A167" s="180">
        <v>125</v>
      </c>
      <c r="B167" s="180"/>
      <c r="C167" s="180" t="s">
        <v>494</v>
      </c>
      <c r="D167" s="180">
        <v>5.0000000000000001E-3</v>
      </c>
      <c r="E167" s="180" t="s">
        <v>871</v>
      </c>
      <c r="F167" s="180" t="s">
        <v>352</v>
      </c>
      <c r="G167" s="180" t="s">
        <v>352</v>
      </c>
      <c r="H167" s="180"/>
      <c r="I167" s="180"/>
      <c r="J167" s="180"/>
      <c r="K167" s="219">
        <v>5.0000000000000001E-3</v>
      </c>
      <c r="L167" s="219">
        <v>386493.86</v>
      </c>
      <c r="M167" s="219">
        <v>1.9324600000000001</v>
      </c>
      <c r="N167" s="219"/>
      <c r="O167" s="219">
        <v>1.9324600000000001</v>
      </c>
      <c r="P167" s="221">
        <f t="shared" si="2"/>
        <v>0</v>
      </c>
      <c r="Q167" s="219">
        <v>0</v>
      </c>
    </row>
    <row r="168" spans="1:17" s="1" customFormat="1" ht="220.5" x14ac:dyDescent="0.25">
      <c r="A168" s="180">
        <v>126</v>
      </c>
      <c r="B168" s="180"/>
      <c r="C168" s="180" t="s">
        <v>495</v>
      </c>
      <c r="D168" s="180">
        <v>0.39</v>
      </c>
      <c r="E168" s="180" t="s">
        <v>872</v>
      </c>
      <c r="F168" s="180" t="s">
        <v>352</v>
      </c>
      <c r="G168" s="180" t="s">
        <v>352</v>
      </c>
      <c r="H168" s="180"/>
      <c r="I168" s="180"/>
      <c r="J168" s="180"/>
      <c r="K168" s="219">
        <v>0.39</v>
      </c>
      <c r="L168" s="219">
        <v>386493.86</v>
      </c>
      <c r="M168" s="219">
        <v>22.60988</v>
      </c>
      <c r="N168" s="219"/>
      <c r="O168" s="219">
        <v>22.60988</v>
      </c>
      <c r="P168" s="221">
        <f t="shared" si="2"/>
        <v>0</v>
      </c>
      <c r="Q168" s="219">
        <v>0</v>
      </c>
    </row>
    <row r="169" spans="1:17" s="1" customFormat="1" ht="220.5" x14ac:dyDescent="0.25">
      <c r="A169" s="180">
        <v>127</v>
      </c>
      <c r="B169" s="180"/>
      <c r="C169" s="180" t="s">
        <v>381</v>
      </c>
      <c r="D169" s="180">
        <v>1.48</v>
      </c>
      <c r="E169" s="180" t="s">
        <v>873</v>
      </c>
      <c r="F169" s="180" t="s">
        <v>352</v>
      </c>
      <c r="G169" s="180" t="s">
        <v>352</v>
      </c>
      <c r="H169" s="180"/>
      <c r="I169" s="180"/>
      <c r="J169" s="180"/>
      <c r="K169" s="219">
        <v>1.48</v>
      </c>
      <c r="L169" s="219">
        <v>386493.86</v>
      </c>
      <c r="M169" s="219">
        <v>286.00545</v>
      </c>
      <c r="N169" s="219"/>
      <c r="O169" s="219">
        <v>286.00545</v>
      </c>
      <c r="P169" s="221">
        <f t="shared" si="2"/>
        <v>0</v>
      </c>
      <c r="Q169" s="219">
        <v>0</v>
      </c>
    </row>
    <row r="170" spans="1:17" s="1" customFormat="1" ht="220.5" x14ac:dyDescent="0.25">
      <c r="A170" s="180">
        <v>128</v>
      </c>
      <c r="B170" s="180"/>
      <c r="C170" s="180" t="s">
        <v>496</v>
      </c>
      <c r="D170" s="180">
        <v>0.75</v>
      </c>
      <c r="E170" s="180" t="s">
        <v>874</v>
      </c>
      <c r="F170" s="180" t="s">
        <v>352</v>
      </c>
      <c r="G170" s="180" t="s">
        <v>352</v>
      </c>
      <c r="H170" s="180"/>
      <c r="I170" s="180"/>
      <c r="J170" s="180"/>
      <c r="K170" s="219">
        <v>0.75</v>
      </c>
      <c r="L170" s="219">
        <v>386493.86</v>
      </c>
      <c r="M170" s="219">
        <v>144.93519000000001</v>
      </c>
      <c r="N170" s="219"/>
      <c r="O170" s="219">
        <v>144.93519000000001</v>
      </c>
      <c r="P170" s="221">
        <f t="shared" si="2"/>
        <v>0</v>
      </c>
      <c r="Q170" s="219">
        <v>0</v>
      </c>
    </row>
    <row r="171" spans="1:17" s="1" customFormat="1" ht="283.5" x14ac:dyDescent="0.25">
      <c r="A171" s="180">
        <v>129</v>
      </c>
      <c r="B171" s="180"/>
      <c r="C171" s="180" t="s">
        <v>503</v>
      </c>
      <c r="D171" s="180">
        <v>0.01</v>
      </c>
      <c r="E171" s="180" t="s">
        <v>875</v>
      </c>
      <c r="F171" s="180" t="s">
        <v>361</v>
      </c>
      <c r="G171" s="180" t="s">
        <v>361</v>
      </c>
      <c r="H171" s="180"/>
      <c r="I171" s="180"/>
      <c r="J171" s="180"/>
      <c r="K171" s="219">
        <v>0.01</v>
      </c>
      <c r="L171" s="219">
        <v>386493.86</v>
      </c>
      <c r="M171" s="219">
        <v>0.64415</v>
      </c>
      <c r="N171" s="219"/>
      <c r="O171" s="219">
        <v>0.64415</v>
      </c>
      <c r="P171" s="221">
        <f t="shared" si="2"/>
        <v>0</v>
      </c>
      <c r="Q171" s="219">
        <v>0</v>
      </c>
    </row>
    <row r="172" spans="1:17" s="1" customFormat="1" ht="283.5" x14ac:dyDescent="0.25">
      <c r="A172" s="180">
        <v>130</v>
      </c>
      <c r="B172" s="180"/>
      <c r="C172" s="180" t="s">
        <v>504</v>
      </c>
      <c r="D172" s="180">
        <v>0.01</v>
      </c>
      <c r="E172" s="180" t="s">
        <v>876</v>
      </c>
      <c r="F172" s="180" t="s">
        <v>361</v>
      </c>
      <c r="G172" s="180" t="s">
        <v>361</v>
      </c>
      <c r="H172" s="180"/>
      <c r="I172" s="180"/>
      <c r="J172" s="180"/>
      <c r="K172" s="219">
        <v>0.01</v>
      </c>
      <c r="L172" s="219">
        <v>386493.86</v>
      </c>
      <c r="M172" s="219">
        <v>2.3007200000000001</v>
      </c>
      <c r="N172" s="219"/>
      <c r="O172" s="219">
        <v>2.3007200000000001</v>
      </c>
      <c r="P172" s="221">
        <f t="shared" si="2"/>
        <v>0</v>
      </c>
      <c r="Q172" s="219">
        <v>0</v>
      </c>
    </row>
    <row r="173" spans="1:17" s="1" customFormat="1" ht="283.5" x14ac:dyDescent="0.25">
      <c r="A173" s="180">
        <v>131</v>
      </c>
      <c r="B173" s="180"/>
      <c r="C173" s="180" t="s">
        <v>505</v>
      </c>
      <c r="D173" s="180">
        <v>0.01</v>
      </c>
      <c r="E173" s="180" t="s">
        <v>877</v>
      </c>
      <c r="F173" s="180" t="s">
        <v>361</v>
      </c>
      <c r="G173" s="180" t="s">
        <v>361</v>
      </c>
      <c r="H173" s="180"/>
      <c r="I173" s="180"/>
      <c r="J173" s="180"/>
      <c r="K173" s="219">
        <v>0.01</v>
      </c>
      <c r="L173" s="219">
        <v>386493.86</v>
      </c>
      <c r="M173" s="219">
        <v>3.8649300000000002</v>
      </c>
      <c r="N173" s="219"/>
      <c r="O173" s="219">
        <v>3.8649300000000002</v>
      </c>
      <c r="P173" s="221">
        <f t="shared" si="2"/>
        <v>0</v>
      </c>
      <c r="Q173" s="219">
        <v>0</v>
      </c>
    </row>
    <row r="174" spans="1:17" s="1" customFormat="1" ht="283.5" x14ac:dyDescent="0.25">
      <c r="A174" s="180">
        <v>132</v>
      </c>
      <c r="B174" s="180"/>
      <c r="C174" s="180" t="s">
        <v>506</v>
      </c>
      <c r="D174" s="180">
        <v>0.01</v>
      </c>
      <c r="E174" s="180" t="s">
        <v>878</v>
      </c>
      <c r="F174" s="180" t="s">
        <v>361</v>
      </c>
      <c r="G174" s="180" t="s">
        <v>361</v>
      </c>
      <c r="H174" s="180"/>
      <c r="I174" s="180"/>
      <c r="J174" s="180"/>
      <c r="K174" s="219">
        <v>0.01</v>
      </c>
      <c r="L174" s="219">
        <v>386493.86</v>
      </c>
      <c r="M174" s="219">
        <v>3.8649300000000002</v>
      </c>
      <c r="N174" s="219"/>
      <c r="O174" s="219">
        <v>3.8649300000000002</v>
      </c>
      <c r="P174" s="221">
        <f t="shared" si="2"/>
        <v>0</v>
      </c>
      <c r="Q174" s="219">
        <v>0</v>
      </c>
    </row>
    <row r="175" spans="1:17" s="1" customFormat="1" ht="283.5" x14ac:dyDescent="0.25">
      <c r="A175" s="180">
        <v>133</v>
      </c>
      <c r="B175" s="180"/>
      <c r="C175" s="180" t="s">
        <v>507</v>
      </c>
      <c r="D175" s="180">
        <v>0.01</v>
      </c>
      <c r="E175" s="180" t="s">
        <v>879</v>
      </c>
      <c r="F175" s="180" t="s">
        <v>361</v>
      </c>
      <c r="G175" s="180" t="s">
        <v>361</v>
      </c>
      <c r="H175" s="180"/>
      <c r="I175" s="180"/>
      <c r="J175" s="180"/>
      <c r="K175" s="219">
        <v>0.01</v>
      </c>
      <c r="L175" s="219">
        <v>386493.86</v>
      </c>
      <c r="M175" s="219">
        <v>3.8649300000000002</v>
      </c>
      <c r="N175" s="219"/>
      <c r="O175" s="219">
        <v>3.8649300000000002</v>
      </c>
      <c r="P175" s="221">
        <f t="shared" si="2"/>
        <v>0</v>
      </c>
      <c r="Q175" s="219">
        <v>0</v>
      </c>
    </row>
    <row r="176" spans="1:17" s="1" customFormat="1" ht="283.5" x14ac:dyDescent="0.25">
      <c r="A176" s="180">
        <v>134</v>
      </c>
      <c r="B176" s="180"/>
      <c r="C176" s="180" t="s">
        <v>508</v>
      </c>
      <c r="D176" s="180">
        <v>0.01</v>
      </c>
      <c r="E176" s="180" t="s">
        <v>880</v>
      </c>
      <c r="F176" s="180" t="s">
        <v>361</v>
      </c>
      <c r="G176" s="180" t="s">
        <v>361</v>
      </c>
      <c r="H176" s="180"/>
      <c r="I176" s="180"/>
      <c r="J176" s="180"/>
      <c r="K176" s="219">
        <v>0.01</v>
      </c>
      <c r="L176" s="219">
        <v>386493.86</v>
      </c>
      <c r="M176" s="219">
        <v>3.8649300000000002</v>
      </c>
      <c r="N176" s="219"/>
      <c r="O176" s="219">
        <v>3.8649300000000002</v>
      </c>
      <c r="P176" s="221">
        <f t="shared" si="2"/>
        <v>0</v>
      </c>
      <c r="Q176" s="219">
        <v>0</v>
      </c>
    </row>
    <row r="177" spans="1:17" s="1" customFormat="1" ht="283.5" x14ac:dyDescent="0.25">
      <c r="A177" s="180">
        <v>135</v>
      </c>
      <c r="B177" s="180"/>
      <c r="C177" s="180" t="s">
        <v>509</v>
      </c>
      <c r="D177" s="180">
        <v>0.01</v>
      </c>
      <c r="E177" s="180" t="s">
        <v>881</v>
      </c>
      <c r="F177" s="180" t="s">
        <v>361</v>
      </c>
      <c r="G177" s="180" t="s">
        <v>361</v>
      </c>
      <c r="H177" s="180"/>
      <c r="I177" s="180"/>
      <c r="J177" s="180"/>
      <c r="K177" s="219">
        <v>0.01</v>
      </c>
      <c r="L177" s="219">
        <v>386493.86</v>
      </c>
      <c r="M177" s="219">
        <v>3.8649300000000002</v>
      </c>
      <c r="N177" s="219"/>
      <c r="O177" s="219">
        <v>3.8649300000000002</v>
      </c>
      <c r="P177" s="221">
        <f t="shared" si="2"/>
        <v>0</v>
      </c>
      <c r="Q177" s="219">
        <v>0</v>
      </c>
    </row>
    <row r="178" spans="1:17" s="1" customFormat="1" ht="283.5" x14ac:dyDescent="0.25">
      <c r="A178" s="180">
        <v>136</v>
      </c>
      <c r="B178" s="180"/>
      <c r="C178" s="180" t="s">
        <v>510</v>
      </c>
      <c r="D178" s="180">
        <v>0.01</v>
      </c>
      <c r="E178" s="180" t="s">
        <v>882</v>
      </c>
      <c r="F178" s="180" t="s">
        <v>361</v>
      </c>
      <c r="G178" s="180" t="s">
        <v>361</v>
      </c>
      <c r="H178" s="180"/>
      <c r="I178" s="180"/>
      <c r="J178" s="180"/>
      <c r="K178" s="219">
        <v>0.01</v>
      </c>
      <c r="L178" s="219">
        <v>386493.86</v>
      </c>
      <c r="M178" s="219">
        <v>2.3007200000000001</v>
      </c>
      <c r="N178" s="219"/>
      <c r="O178" s="219">
        <v>2.3007200000000001</v>
      </c>
      <c r="P178" s="221">
        <f t="shared" si="2"/>
        <v>0</v>
      </c>
      <c r="Q178" s="219">
        <v>0</v>
      </c>
    </row>
    <row r="179" spans="1:17" s="1" customFormat="1" ht="283.5" x14ac:dyDescent="0.25">
      <c r="A179" s="180">
        <v>137</v>
      </c>
      <c r="B179" s="180"/>
      <c r="C179" s="180" t="s">
        <v>511</v>
      </c>
      <c r="D179" s="180">
        <v>0.01</v>
      </c>
      <c r="E179" s="180" t="s">
        <v>883</v>
      </c>
      <c r="F179" s="180" t="s">
        <v>361</v>
      </c>
      <c r="G179" s="180" t="s">
        <v>361</v>
      </c>
      <c r="H179" s="180"/>
      <c r="I179" s="180"/>
      <c r="J179" s="180"/>
      <c r="K179" s="219">
        <v>0.01</v>
      </c>
      <c r="L179" s="219">
        <v>386493.86</v>
      </c>
      <c r="M179" s="219">
        <v>0.64415</v>
      </c>
      <c r="N179" s="219"/>
      <c r="O179" s="219">
        <v>0.64415</v>
      </c>
      <c r="P179" s="221">
        <f t="shared" si="2"/>
        <v>0</v>
      </c>
      <c r="Q179" s="219">
        <v>0</v>
      </c>
    </row>
    <row r="180" spans="1:17" s="1" customFormat="1" ht="283.5" x14ac:dyDescent="0.25">
      <c r="A180" s="180">
        <v>138</v>
      </c>
      <c r="B180" s="180"/>
      <c r="C180" s="180" t="s">
        <v>513</v>
      </c>
      <c r="D180" s="180">
        <v>0.01</v>
      </c>
      <c r="E180" s="180" t="s">
        <v>884</v>
      </c>
      <c r="F180" s="180" t="s">
        <v>361</v>
      </c>
      <c r="G180" s="180" t="s">
        <v>361</v>
      </c>
      <c r="H180" s="180"/>
      <c r="I180" s="180"/>
      <c r="J180" s="180"/>
      <c r="K180" s="219">
        <v>0.01</v>
      </c>
      <c r="L180" s="219">
        <v>386493.86</v>
      </c>
      <c r="M180" s="219">
        <v>3.8649300000000002</v>
      </c>
      <c r="N180" s="219"/>
      <c r="O180" s="219">
        <v>3.8649300000000002</v>
      </c>
      <c r="P180" s="221">
        <f t="shared" si="2"/>
        <v>0</v>
      </c>
      <c r="Q180" s="219">
        <v>0</v>
      </c>
    </row>
    <row r="181" spans="1:17" s="1" customFormat="1" ht="283.5" x14ac:dyDescent="0.25">
      <c r="A181" s="180">
        <v>139</v>
      </c>
      <c r="B181" s="180"/>
      <c r="C181" s="180" t="s">
        <v>514</v>
      </c>
      <c r="D181" s="180">
        <v>0.01</v>
      </c>
      <c r="E181" s="180" t="s">
        <v>885</v>
      </c>
      <c r="F181" s="180" t="s">
        <v>361</v>
      </c>
      <c r="G181" s="180" t="s">
        <v>361</v>
      </c>
      <c r="H181" s="180"/>
      <c r="I181" s="180"/>
      <c r="J181" s="180"/>
      <c r="K181" s="219">
        <v>0.01</v>
      </c>
      <c r="L181" s="219">
        <v>386493.86</v>
      </c>
      <c r="M181" s="219">
        <v>3.8649300000000002</v>
      </c>
      <c r="N181" s="219"/>
      <c r="O181" s="219">
        <v>3.8649300000000002</v>
      </c>
      <c r="P181" s="221">
        <f t="shared" si="2"/>
        <v>0</v>
      </c>
      <c r="Q181" s="219">
        <v>0</v>
      </c>
    </row>
    <row r="182" spans="1:17" s="1" customFormat="1" ht="283.5" x14ac:dyDescent="0.25">
      <c r="A182" s="180">
        <v>140</v>
      </c>
      <c r="B182" s="180"/>
      <c r="C182" s="180" t="s">
        <v>515</v>
      </c>
      <c r="D182" s="180">
        <v>0.01</v>
      </c>
      <c r="E182" s="180" t="s">
        <v>886</v>
      </c>
      <c r="F182" s="180" t="s">
        <v>361</v>
      </c>
      <c r="G182" s="180" t="s">
        <v>361</v>
      </c>
      <c r="H182" s="180"/>
      <c r="I182" s="180"/>
      <c r="J182" s="180"/>
      <c r="K182" s="219">
        <v>0.01</v>
      </c>
      <c r="L182" s="219">
        <v>386493.86</v>
      </c>
      <c r="M182" s="219">
        <v>3.8649300000000002</v>
      </c>
      <c r="N182" s="219"/>
      <c r="O182" s="219">
        <v>3.8649300000000002</v>
      </c>
      <c r="P182" s="221">
        <f t="shared" si="2"/>
        <v>0</v>
      </c>
      <c r="Q182" s="219">
        <v>0</v>
      </c>
    </row>
    <row r="183" spans="1:17" s="1" customFormat="1" ht="283.5" x14ac:dyDescent="0.25">
      <c r="A183" s="180">
        <v>141</v>
      </c>
      <c r="B183" s="180"/>
      <c r="C183" s="180" t="s">
        <v>516</v>
      </c>
      <c r="D183" s="180">
        <v>0.01</v>
      </c>
      <c r="E183" s="180" t="s">
        <v>887</v>
      </c>
      <c r="F183" s="180" t="s">
        <v>361</v>
      </c>
      <c r="G183" s="180" t="s">
        <v>361</v>
      </c>
      <c r="H183" s="180"/>
      <c r="I183" s="180"/>
      <c r="J183" s="180"/>
      <c r="K183" s="219">
        <v>0.01</v>
      </c>
      <c r="L183" s="219">
        <v>386493.86</v>
      </c>
      <c r="M183" s="219">
        <v>3.8649300000000002</v>
      </c>
      <c r="N183" s="219"/>
      <c r="O183" s="219">
        <v>3.8649300000000002</v>
      </c>
      <c r="P183" s="221">
        <f t="shared" si="2"/>
        <v>0</v>
      </c>
      <c r="Q183" s="219">
        <v>0</v>
      </c>
    </row>
    <row r="184" spans="1:17" s="1" customFormat="1" ht="283.5" x14ac:dyDescent="0.25">
      <c r="A184" s="180">
        <v>142</v>
      </c>
      <c r="B184" s="180"/>
      <c r="C184" s="180" t="s">
        <v>517</v>
      </c>
      <c r="D184" s="180">
        <v>0.01</v>
      </c>
      <c r="E184" s="180" t="s">
        <v>887</v>
      </c>
      <c r="F184" s="180" t="s">
        <v>361</v>
      </c>
      <c r="G184" s="180" t="s">
        <v>361</v>
      </c>
      <c r="H184" s="180"/>
      <c r="I184" s="180"/>
      <c r="J184" s="180"/>
      <c r="K184" s="219">
        <v>0.01</v>
      </c>
      <c r="L184" s="219">
        <v>386493.86</v>
      </c>
      <c r="M184" s="219">
        <v>3.8649300000000002</v>
      </c>
      <c r="N184" s="219"/>
      <c r="O184" s="219">
        <v>3.8649300000000002</v>
      </c>
      <c r="P184" s="221">
        <f t="shared" si="2"/>
        <v>0</v>
      </c>
      <c r="Q184" s="219">
        <v>0</v>
      </c>
    </row>
    <row r="185" spans="1:17" s="1" customFormat="1" ht="283.5" x14ac:dyDescent="0.25">
      <c r="A185" s="180">
        <v>143</v>
      </c>
      <c r="B185" s="180"/>
      <c r="C185" s="180" t="s">
        <v>518</v>
      </c>
      <c r="D185" s="180">
        <v>0.01</v>
      </c>
      <c r="E185" s="180" t="s">
        <v>888</v>
      </c>
      <c r="F185" s="180" t="s">
        <v>361</v>
      </c>
      <c r="G185" s="180" t="s">
        <v>361</v>
      </c>
      <c r="H185" s="180"/>
      <c r="I185" s="180"/>
      <c r="J185" s="180"/>
      <c r="K185" s="219">
        <v>0.01</v>
      </c>
      <c r="L185" s="219">
        <v>386493.86</v>
      </c>
      <c r="M185" s="219">
        <v>3.8649300000000002</v>
      </c>
      <c r="N185" s="219"/>
      <c r="O185" s="219">
        <v>3.8649300000000002</v>
      </c>
      <c r="P185" s="221">
        <f t="shared" si="2"/>
        <v>0</v>
      </c>
      <c r="Q185" s="219">
        <v>0</v>
      </c>
    </row>
    <row r="186" spans="1:17" s="1" customFormat="1" ht="283.5" x14ac:dyDescent="0.25">
      <c r="A186" s="180">
        <v>144</v>
      </c>
      <c r="B186" s="180"/>
      <c r="C186" s="180" t="s">
        <v>519</v>
      </c>
      <c r="D186" s="180">
        <v>0.01</v>
      </c>
      <c r="E186" s="180" t="s">
        <v>889</v>
      </c>
      <c r="F186" s="180" t="s">
        <v>361</v>
      </c>
      <c r="G186" s="180" t="s">
        <v>361</v>
      </c>
      <c r="H186" s="180"/>
      <c r="I186" s="180"/>
      <c r="J186" s="180"/>
      <c r="K186" s="219">
        <v>0.01</v>
      </c>
      <c r="L186" s="219">
        <v>386493.86</v>
      </c>
      <c r="M186" s="219">
        <v>3.8649300000000002</v>
      </c>
      <c r="N186" s="219"/>
      <c r="O186" s="219">
        <v>3.8649300000000002</v>
      </c>
      <c r="P186" s="221">
        <f t="shared" si="2"/>
        <v>0</v>
      </c>
      <c r="Q186" s="219">
        <v>0</v>
      </c>
    </row>
    <row r="187" spans="1:17" s="1" customFormat="1" ht="283.5" x14ac:dyDescent="0.25">
      <c r="A187" s="180">
        <v>145</v>
      </c>
      <c r="B187" s="180"/>
      <c r="C187" s="180" t="s">
        <v>520</v>
      </c>
      <c r="D187" s="180">
        <v>0.01</v>
      </c>
      <c r="E187" s="180" t="s">
        <v>890</v>
      </c>
      <c r="F187" s="180" t="s">
        <v>361</v>
      </c>
      <c r="G187" s="180" t="s">
        <v>361</v>
      </c>
      <c r="H187" s="180"/>
      <c r="I187" s="180"/>
      <c r="J187" s="180"/>
      <c r="K187" s="219">
        <v>0.01</v>
      </c>
      <c r="L187" s="219">
        <v>386493.86</v>
      </c>
      <c r="M187" s="219">
        <v>3.8649300000000002</v>
      </c>
      <c r="N187" s="219"/>
      <c r="O187" s="219">
        <v>3.8649300000000002</v>
      </c>
      <c r="P187" s="221">
        <f t="shared" si="2"/>
        <v>0</v>
      </c>
      <c r="Q187" s="219">
        <v>0</v>
      </c>
    </row>
    <row r="188" spans="1:17" s="1" customFormat="1" ht="283.5" x14ac:dyDescent="0.25">
      <c r="A188" s="180">
        <v>146</v>
      </c>
      <c r="B188" s="180"/>
      <c r="C188" s="180" t="s">
        <v>521</v>
      </c>
      <c r="D188" s="180">
        <v>0.01</v>
      </c>
      <c r="E188" s="180" t="s">
        <v>891</v>
      </c>
      <c r="F188" s="180" t="s">
        <v>361</v>
      </c>
      <c r="G188" s="180" t="s">
        <v>361</v>
      </c>
      <c r="H188" s="180"/>
      <c r="I188" s="180"/>
      <c r="J188" s="180"/>
      <c r="K188" s="219">
        <v>0.01</v>
      </c>
      <c r="L188" s="219">
        <v>386493.86</v>
      </c>
      <c r="M188" s="219">
        <v>3.8649300000000002</v>
      </c>
      <c r="N188" s="219"/>
      <c r="O188" s="219">
        <v>3.8649300000000002</v>
      </c>
      <c r="P188" s="221">
        <f t="shared" si="2"/>
        <v>0</v>
      </c>
      <c r="Q188" s="219">
        <v>0</v>
      </c>
    </row>
    <row r="189" spans="1:17" s="1" customFormat="1" ht="283.5" x14ac:dyDescent="0.25">
      <c r="A189" s="180">
        <v>147</v>
      </c>
      <c r="B189" s="180"/>
      <c r="C189" s="180" t="s">
        <v>522</v>
      </c>
      <c r="D189" s="180">
        <v>0.01</v>
      </c>
      <c r="E189" s="180" t="s">
        <v>883</v>
      </c>
      <c r="F189" s="180" t="s">
        <v>361</v>
      </c>
      <c r="G189" s="180" t="s">
        <v>361</v>
      </c>
      <c r="H189" s="180"/>
      <c r="I189" s="180"/>
      <c r="J189" s="180"/>
      <c r="K189" s="219">
        <v>0.01</v>
      </c>
      <c r="L189" s="219">
        <v>386493.86</v>
      </c>
      <c r="M189" s="219">
        <v>3.8649300000000002</v>
      </c>
      <c r="N189" s="219"/>
      <c r="O189" s="219">
        <v>3.8649300000000002</v>
      </c>
      <c r="P189" s="221">
        <f t="shared" si="2"/>
        <v>0</v>
      </c>
      <c r="Q189" s="219">
        <v>0</v>
      </c>
    </row>
    <row r="190" spans="1:17" s="1" customFormat="1" ht="283.5" x14ac:dyDescent="0.25">
      <c r="A190" s="180">
        <v>148</v>
      </c>
      <c r="B190" s="180"/>
      <c r="C190" s="180" t="s">
        <v>523</v>
      </c>
      <c r="D190" s="180">
        <v>0.01</v>
      </c>
      <c r="E190" s="180" t="s">
        <v>892</v>
      </c>
      <c r="F190" s="180" t="s">
        <v>361</v>
      </c>
      <c r="G190" s="180" t="s">
        <v>361</v>
      </c>
      <c r="H190" s="180"/>
      <c r="I190" s="180"/>
      <c r="J190" s="180"/>
      <c r="K190" s="219">
        <v>0.01</v>
      </c>
      <c r="L190" s="219">
        <v>386493.86</v>
      </c>
      <c r="M190" s="219">
        <v>3.8649300000000002</v>
      </c>
      <c r="N190" s="219"/>
      <c r="O190" s="219">
        <v>3.8649300000000002</v>
      </c>
      <c r="P190" s="221">
        <f t="shared" si="2"/>
        <v>0</v>
      </c>
      <c r="Q190" s="219">
        <v>0</v>
      </c>
    </row>
    <row r="191" spans="1:17" s="1" customFormat="1" ht="283.5" x14ac:dyDescent="0.25">
      <c r="A191" s="180">
        <v>149</v>
      </c>
      <c r="B191" s="180"/>
      <c r="C191" s="180" t="s">
        <v>523</v>
      </c>
      <c r="D191" s="180">
        <v>0.01</v>
      </c>
      <c r="E191" s="180" t="s">
        <v>893</v>
      </c>
      <c r="F191" s="180" t="s">
        <v>361</v>
      </c>
      <c r="G191" s="180" t="s">
        <v>361</v>
      </c>
      <c r="H191" s="180"/>
      <c r="I191" s="180"/>
      <c r="J191" s="180"/>
      <c r="K191" s="219">
        <v>0.01</v>
      </c>
      <c r="L191" s="219">
        <v>386493.86</v>
      </c>
      <c r="M191" s="219">
        <v>3.8649300000000002</v>
      </c>
      <c r="N191" s="219"/>
      <c r="O191" s="219">
        <v>3.8649300000000002</v>
      </c>
      <c r="P191" s="221">
        <f t="shared" si="2"/>
        <v>0</v>
      </c>
      <c r="Q191" s="219">
        <v>0</v>
      </c>
    </row>
    <row r="192" spans="1:17" s="1" customFormat="1" ht="283.5" x14ac:dyDescent="0.25">
      <c r="A192" s="180">
        <v>150</v>
      </c>
      <c r="B192" s="180"/>
      <c r="C192" s="180" t="s">
        <v>524</v>
      </c>
      <c r="D192" s="180">
        <v>0.01</v>
      </c>
      <c r="E192" s="180" t="s">
        <v>894</v>
      </c>
      <c r="F192" s="180" t="s">
        <v>361</v>
      </c>
      <c r="G192" s="180" t="s">
        <v>361</v>
      </c>
      <c r="H192" s="180"/>
      <c r="I192" s="180"/>
      <c r="J192" s="180"/>
      <c r="K192" s="219">
        <v>0.01</v>
      </c>
      <c r="L192" s="219">
        <v>386493.86</v>
      </c>
      <c r="M192" s="219">
        <v>3.8649300000000002</v>
      </c>
      <c r="N192" s="219"/>
      <c r="O192" s="219">
        <v>3.8649300000000002</v>
      </c>
      <c r="P192" s="221">
        <f t="shared" si="2"/>
        <v>0</v>
      </c>
      <c r="Q192" s="219">
        <v>0</v>
      </c>
    </row>
    <row r="193" spans="1:17" s="1" customFormat="1" ht="283.5" x14ac:dyDescent="0.25">
      <c r="A193" s="180">
        <v>151</v>
      </c>
      <c r="B193" s="180"/>
      <c r="C193" s="180" t="s">
        <v>525</v>
      </c>
      <c r="D193" s="180">
        <v>0.01</v>
      </c>
      <c r="E193" s="180" t="s">
        <v>895</v>
      </c>
      <c r="F193" s="180" t="s">
        <v>361</v>
      </c>
      <c r="G193" s="180" t="s">
        <v>361</v>
      </c>
      <c r="H193" s="180"/>
      <c r="I193" s="180"/>
      <c r="J193" s="180"/>
      <c r="K193" s="219">
        <v>0.01</v>
      </c>
      <c r="L193" s="219">
        <v>386493.86</v>
      </c>
      <c r="M193" s="219">
        <v>3.8649300000000002</v>
      </c>
      <c r="N193" s="219"/>
      <c r="O193" s="219">
        <v>3.8649300000000002</v>
      </c>
      <c r="P193" s="221">
        <f t="shared" si="2"/>
        <v>0</v>
      </c>
      <c r="Q193" s="219">
        <v>0</v>
      </c>
    </row>
    <row r="194" spans="1:17" s="1" customFormat="1" ht="283.5" x14ac:dyDescent="0.25">
      <c r="A194" s="180">
        <v>152</v>
      </c>
      <c r="B194" s="180"/>
      <c r="C194" s="180" t="s">
        <v>526</v>
      </c>
      <c r="D194" s="180">
        <v>0.01</v>
      </c>
      <c r="E194" s="180" t="s">
        <v>896</v>
      </c>
      <c r="F194" s="180" t="s">
        <v>361</v>
      </c>
      <c r="G194" s="180" t="s">
        <v>361</v>
      </c>
      <c r="H194" s="180"/>
      <c r="I194" s="180"/>
      <c r="J194" s="180"/>
      <c r="K194" s="219">
        <v>0.01</v>
      </c>
      <c r="L194" s="219">
        <v>386493.86</v>
      </c>
      <c r="M194" s="219">
        <v>3.8649300000000002</v>
      </c>
      <c r="N194" s="219"/>
      <c r="O194" s="219">
        <v>3.8649300000000002</v>
      </c>
      <c r="P194" s="221">
        <f t="shared" si="2"/>
        <v>0</v>
      </c>
      <c r="Q194" s="219">
        <v>0</v>
      </c>
    </row>
    <row r="195" spans="1:17" s="1" customFormat="1" ht="283.5" x14ac:dyDescent="0.25">
      <c r="A195" s="180">
        <v>153</v>
      </c>
      <c r="B195" s="180"/>
      <c r="C195" s="180" t="s">
        <v>527</v>
      </c>
      <c r="D195" s="180">
        <v>0.01</v>
      </c>
      <c r="E195" s="180" t="s">
        <v>897</v>
      </c>
      <c r="F195" s="180" t="s">
        <v>361</v>
      </c>
      <c r="G195" s="180" t="s">
        <v>361</v>
      </c>
      <c r="H195" s="180"/>
      <c r="I195" s="180"/>
      <c r="J195" s="180"/>
      <c r="K195" s="219">
        <v>0.01</v>
      </c>
      <c r="L195" s="219">
        <v>386493.86</v>
      </c>
      <c r="M195" s="219">
        <v>3.8649300000000002</v>
      </c>
      <c r="N195" s="219"/>
      <c r="O195" s="219">
        <v>3.8649300000000002</v>
      </c>
      <c r="P195" s="221">
        <f t="shared" si="2"/>
        <v>0</v>
      </c>
      <c r="Q195" s="219">
        <v>0</v>
      </c>
    </row>
    <row r="196" spans="1:17" s="1" customFormat="1" ht="283.5" x14ac:dyDescent="0.25">
      <c r="A196" s="180">
        <v>154</v>
      </c>
      <c r="B196" s="180"/>
      <c r="C196" s="180" t="s">
        <v>528</v>
      </c>
      <c r="D196" s="180">
        <v>0.01</v>
      </c>
      <c r="E196" s="180" t="s">
        <v>898</v>
      </c>
      <c r="F196" s="180" t="s">
        <v>361</v>
      </c>
      <c r="G196" s="180" t="s">
        <v>361</v>
      </c>
      <c r="H196" s="180"/>
      <c r="I196" s="180"/>
      <c r="J196" s="180"/>
      <c r="K196" s="219">
        <v>0.01</v>
      </c>
      <c r="L196" s="219">
        <v>386493.86</v>
      </c>
      <c r="M196" s="219">
        <v>3.8649300000000002</v>
      </c>
      <c r="N196" s="219"/>
      <c r="O196" s="219">
        <v>3.8649300000000002</v>
      </c>
      <c r="P196" s="221">
        <f t="shared" si="2"/>
        <v>0</v>
      </c>
      <c r="Q196" s="219">
        <v>0</v>
      </c>
    </row>
    <row r="197" spans="1:17" s="1" customFormat="1" ht="283.5" x14ac:dyDescent="0.25">
      <c r="A197" s="180">
        <v>155</v>
      </c>
      <c r="B197" s="180"/>
      <c r="C197" s="180" t="s">
        <v>529</v>
      </c>
      <c r="D197" s="180">
        <v>0.01</v>
      </c>
      <c r="E197" s="180" t="s">
        <v>899</v>
      </c>
      <c r="F197" s="180" t="s">
        <v>361</v>
      </c>
      <c r="G197" s="180" t="s">
        <v>361</v>
      </c>
      <c r="H197" s="180"/>
      <c r="I197" s="180"/>
      <c r="J197" s="180"/>
      <c r="K197" s="219">
        <v>0.01</v>
      </c>
      <c r="L197" s="219">
        <v>386493.86</v>
      </c>
      <c r="M197" s="219">
        <v>3.8649300000000002</v>
      </c>
      <c r="N197" s="219"/>
      <c r="O197" s="219">
        <v>3.8649300000000002</v>
      </c>
      <c r="P197" s="221">
        <f t="shared" si="2"/>
        <v>0</v>
      </c>
      <c r="Q197" s="219">
        <v>0</v>
      </c>
    </row>
    <row r="198" spans="1:17" s="1" customFormat="1" ht="283.5" x14ac:dyDescent="0.25">
      <c r="A198" s="180">
        <v>156</v>
      </c>
      <c r="B198" s="180"/>
      <c r="C198" s="180" t="s">
        <v>530</v>
      </c>
      <c r="D198" s="180">
        <v>0.01</v>
      </c>
      <c r="E198" s="180" t="s">
        <v>900</v>
      </c>
      <c r="F198" s="180" t="s">
        <v>361</v>
      </c>
      <c r="G198" s="180" t="s">
        <v>361</v>
      </c>
      <c r="H198" s="180"/>
      <c r="I198" s="180"/>
      <c r="J198" s="180"/>
      <c r="K198" s="219">
        <v>0.01</v>
      </c>
      <c r="L198" s="219">
        <v>386493.86</v>
      </c>
      <c r="M198" s="219">
        <v>3.8649300000000002</v>
      </c>
      <c r="N198" s="219"/>
      <c r="O198" s="219">
        <v>3.8649300000000002</v>
      </c>
      <c r="P198" s="221">
        <f t="shared" si="2"/>
        <v>0</v>
      </c>
      <c r="Q198" s="219">
        <v>0</v>
      </c>
    </row>
    <row r="199" spans="1:17" s="1" customFormat="1" ht="283.5" x14ac:dyDescent="0.25">
      <c r="A199" s="180">
        <v>157</v>
      </c>
      <c r="B199" s="180"/>
      <c r="C199" s="180" t="s">
        <v>531</v>
      </c>
      <c r="D199" s="180">
        <v>0.01</v>
      </c>
      <c r="E199" s="180" t="s">
        <v>901</v>
      </c>
      <c r="F199" s="180" t="s">
        <v>361</v>
      </c>
      <c r="G199" s="180" t="s">
        <v>361</v>
      </c>
      <c r="H199" s="180"/>
      <c r="I199" s="180"/>
      <c r="J199" s="180"/>
      <c r="K199" s="219">
        <v>0.01</v>
      </c>
      <c r="L199" s="219">
        <v>386493.86</v>
      </c>
      <c r="M199" s="219">
        <v>3.8649300000000002</v>
      </c>
      <c r="N199" s="219"/>
      <c r="O199" s="219">
        <v>3.8649300000000002</v>
      </c>
      <c r="P199" s="221">
        <f t="shared" si="2"/>
        <v>0</v>
      </c>
      <c r="Q199" s="219">
        <v>0</v>
      </c>
    </row>
    <row r="200" spans="1:17" s="1" customFormat="1" ht="283.5" x14ac:dyDescent="0.25">
      <c r="A200" s="180">
        <v>158</v>
      </c>
      <c r="B200" s="180"/>
      <c r="C200" s="180" t="s">
        <v>532</v>
      </c>
      <c r="D200" s="180">
        <v>0.01</v>
      </c>
      <c r="E200" s="180" t="s">
        <v>902</v>
      </c>
      <c r="F200" s="180" t="s">
        <v>361</v>
      </c>
      <c r="G200" s="180" t="s">
        <v>361</v>
      </c>
      <c r="H200" s="180"/>
      <c r="I200" s="180"/>
      <c r="J200" s="180"/>
      <c r="K200" s="219">
        <v>0.01</v>
      </c>
      <c r="L200" s="219">
        <v>386493.86</v>
      </c>
      <c r="M200" s="219">
        <v>3.8649300000000002</v>
      </c>
      <c r="N200" s="219"/>
      <c r="O200" s="219">
        <v>3.8649300000000002</v>
      </c>
      <c r="P200" s="221">
        <f t="shared" ref="P200:P249" si="3">M200-O200</f>
        <v>0</v>
      </c>
      <c r="Q200" s="219">
        <v>0</v>
      </c>
    </row>
    <row r="201" spans="1:17" s="1" customFormat="1" ht="283.5" x14ac:dyDescent="0.25">
      <c r="A201" s="180">
        <v>159</v>
      </c>
      <c r="B201" s="180"/>
      <c r="C201" s="180" t="s">
        <v>533</v>
      </c>
      <c r="D201" s="180">
        <v>0.01</v>
      </c>
      <c r="E201" s="180" t="s">
        <v>903</v>
      </c>
      <c r="F201" s="180" t="s">
        <v>361</v>
      </c>
      <c r="G201" s="180" t="s">
        <v>361</v>
      </c>
      <c r="H201" s="180"/>
      <c r="I201" s="180"/>
      <c r="J201" s="180"/>
      <c r="K201" s="219">
        <v>0.01</v>
      </c>
      <c r="L201" s="219">
        <v>386493.86</v>
      </c>
      <c r="M201" s="219">
        <v>3.8649300000000002</v>
      </c>
      <c r="N201" s="219"/>
      <c r="O201" s="219">
        <v>3.8649300000000002</v>
      </c>
      <c r="P201" s="221">
        <f t="shared" si="3"/>
        <v>0</v>
      </c>
      <c r="Q201" s="219">
        <v>0</v>
      </c>
    </row>
    <row r="202" spans="1:17" s="1" customFormat="1" ht="283.5" x14ac:dyDescent="0.25">
      <c r="A202" s="180">
        <v>160</v>
      </c>
      <c r="B202" s="180"/>
      <c r="C202" s="180" t="s">
        <v>454</v>
      </c>
      <c r="D202" s="180">
        <v>0.01</v>
      </c>
      <c r="E202" s="180" t="s">
        <v>904</v>
      </c>
      <c r="F202" s="180" t="s">
        <v>361</v>
      </c>
      <c r="G202" s="180" t="s">
        <v>361</v>
      </c>
      <c r="H202" s="180"/>
      <c r="I202" s="180"/>
      <c r="J202" s="180"/>
      <c r="K202" s="219">
        <v>0.01</v>
      </c>
      <c r="L202" s="219">
        <v>386493.86</v>
      </c>
      <c r="M202" s="219">
        <v>3.8649300000000002</v>
      </c>
      <c r="N202" s="219"/>
      <c r="O202" s="219">
        <v>3.8649300000000002</v>
      </c>
      <c r="P202" s="221">
        <f t="shared" si="3"/>
        <v>0</v>
      </c>
      <c r="Q202" s="219">
        <v>0</v>
      </c>
    </row>
    <row r="203" spans="1:17" s="1" customFormat="1" ht="283.5" x14ac:dyDescent="0.25">
      <c r="A203" s="180">
        <v>161</v>
      </c>
      <c r="B203" s="180"/>
      <c r="C203" s="180" t="s">
        <v>534</v>
      </c>
      <c r="D203" s="180">
        <v>0.01</v>
      </c>
      <c r="E203" s="180" t="s">
        <v>905</v>
      </c>
      <c r="F203" s="180" t="s">
        <v>361</v>
      </c>
      <c r="G203" s="180" t="s">
        <v>361</v>
      </c>
      <c r="H203" s="180"/>
      <c r="I203" s="180"/>
      <c r="J203" s="180"/>
      <c r="K203" s="219">
        <v>0.01</v>
      </c>
      <c r="L203" s="219">
        <v>386493.86</v>
      </c>
      <c r="M203" s="219">
        <v>3.8649300000000002</v>
      </c>
      <c r="N203" s="219"/>
      <c r="O203" s="219">
        <v>3.8649300000000002</v>
      </c>
      <c r="P203" s="221">
        <f t="shared" si="3"/>
        <v>0</v>
      </c>
      <c r="Q203" s="219">
        <v>0</v>
      </c>
    </row>
    <row r="204" spans="1:17" s="1" customFormat="1" ht="283.5" x14ac:dyDescent="0.25">
      <c r="A204" s="180">
        <v>162</v>
      </c>
      <c r="B204" s="180"/>
      <c r="C204" s="180" t="s">
        <v>535</v>
      </c>
      <c r="D204" s="180">
        <v>0.01</v>
      </c>
      <c r="E204" s="180" t="s">
        <v>906</v>
      </c>
      <c r="F204" s="180" t="s">
        <v>361</v>
      </c>
      <c r="G204" s="180" t="s">
        <v>361</v>
      </c>
      <c r="H204" s="180"/>
      <c r="I204" s="180"/>
      <c r="J204" s="180"/>
      <c r="K204" s="219">
        <v>0.01</v>
      </c>
      <c r="L204" s="219">
        <v>386493.86</v>
      </c>
      <c r="M204" s="219">
        <v>3.8649300000000002</v>
      </c>
      <c r="N204" s="219"/>
      <c r="O204" s="219">
        <v>3.8649300000000002</v>
      </c>
      <c r="P204" s="221">
        <f t="shared" si="3"/>
        <v>0</v>
      </c>
      <c r="Q204" s="219">
        <v>0</v>
      </c>
    </row>
    <row r="205" spans="1:17" s="1" customFormat="1" ht="283.5" x14ac:dyDescent="0.25">
      <c r="A205" s="180">
        <v>163</v>
      </c>
      <c r="B205" s="180"/>
      <c r="C205" s="180" t="s">
        <v>536</v>
      </c>
      <c r="D205" s="180">
        <v>0.01</v>
      </c>
      <c r="E205" s="180" t="s">
        <v>902</v>
      </c>
      <c r="F205" s="180" t="s">
        <v>361</v>
      </c>
      <c r="G205" s="180" t="s">
        <v>361</v>
      </c>
      <c r="H205" s="180"/>
      <c r="I205" s="180"/>
      <c r="J205" s="180"/>
      <c r="K205" s="219">
        <v>0.01</v>
      </c>
      <c r="L205" s="219">
        <v>386493.86</v>
      </c>
      <c r="M205" s="219">
        <v>3.8649300000000002</v>
      </c>
      <c r="N205" s="219"/>
      <c r="O205" s="219">
        <v>3.8649300000000002</v>
      </c>
      <c r="P205" s="221">
        <f t="shared" si="3"/>
        <v>0</v>
      </c>
      <c r="Q205" s="219">
        <v>0</v>
      </c>
    </row>
    <row r="206" spans="1:17" s="1" customFormat="1" ht="283.5" x14ac:dyDescent="0.25">
      <c r="A206" s="180">
        <v>164</v>
      </c>
      <c r="B206" s="180"/>
      <c r="C206" s="180" t="s">
        <v>503</v>
      </c>
      <c r="D206" s="180">
        <v>0.01</v>
      </c>
      <c r="E206" s="180" t="s">
        <v>875</v>
      </c>
      <c r="F206" s="180" t="s">
        <v>361</v>
      </c>
      <c r="G206" s="180" t="s">
        <v>361</v>
      </c>
      <c r="H206" s="180"/>
      <c r="I206" s="180"/>
      <c r="J206" s="180"/>
      <c r="K206" s="219">
        <v>0.01</v>
      </c>
      <c r="L206" s="219">
        <v>386493.86</v>
      </c>
      <c r="M206" s="219">
        <v>0.64415</v>
      </c>
      <c r="N206" s="219"/>
      <c r="O206" s="219">
        <v>0.64415</v>
      </c>
      <c r="P206" s="221">
        <f t="shared" si="3"/>
        <v>0</v>
      </c>
      <c r="Q206" s="219">
        <v>0</v>
      </c>
    </row>
    <row r="207" spans="1:17" s="1" customFormat="1" ht="283.5" x14ac:dyDescent="0.25">
      <c r="A207" s="180">
        <v>165</v>
      </c>
      <c r="B207" s="180"/>
      <c r="C207" s="180" t="s">
        <v>511</v>
      </c>
      <c r="D207" s="180">
        <v>0.01</v>
      </c>
      <c r="E207" s="180" t="s">
        <v>883</v>
      </c>
      <c r="F207" s="180" t="s">
        <v>361</v>
      </c>
      <c r="G207" s="180" t="s">
        <v>361</v>
      </c>
      <c r="H207" s="180"/>
      <c r="I207" s="180"/>
      <c r="J207" s="180"/>
      <c r="K207" s="219">
        <v>0.01</v>
      </c>
      <c r="L207" s="219">
        <v>386493.86</v>
      </c>
      <c r="M207" s="219">
        <v>0.64415</v>
      </c>
      <c r="N207" s="219"/>
      <c r="O207" s="219">
        <v>0.64415</v>
      </c>
      <c r="P207" s="221">
        <f t="shared" si="3"/>
        <v>0</v>
      </c>
      <c r="Q207" s="219">
        <v>0</v>
      </c>
    </row>
    <row r="208" spans="1:17" s="1" customFormat="1" ht="283.5" x14ac:dyDescent="0.25">
      <c r="A208" s="180">
        <v>166</v>
      </c>
      <c r="B208" s="180"/>
      <c r="C208" s="180" t="s">
        <v>537</v>
      </c>
      <c r="D208" s="180">
        <v>0.01</v>
      </c>
      <c r="E208" s="180" t="s">
        <v>907</v>
      </c>
      <c r="F208" s="180" t="s">
        <v>361</v>
      </c>
      <c r="G208" s="180" t="s">
        <v>361</v>
      </c>
      <c r="H208" s="180"/>
      <c r="I208" s="180"/>
      <c r="J208" s="180"/>
      <c r="K208" s="219">
        <v>0.01</v>
      </c>
      <c r="L208" s="219">
        <v>386493.86</v>
      </c>
      <c r="M208" s="219">
        <v>3.8649300000000002</v>
      </c>
      <c r="N208" s="219"/>
      <c r="O208" s="219">
        <v>3.8649300000000002</v>
      </c>
      <c r="P208" s="221">
        <f t="shared" si="3"/>
        <v>0</v>
      </c>
      <c r="Q208" s="219">
        <v>0</v>
      </c>
    </row>
    <row r="209" spans="1:17" s="1" customFormat="1" ht="283.5" x14ac:dyDescent="0.25">
      <c r="A209" s="180">
        <v>167</v>
      </c>
      <c r="B209" s="180"/>
      <c r="C209" s="180" t="s">
        <v>538</v>
      </c>
      <c r="D209" s="180">
        <v>0.01</v>
      </c>
      <c r="E209" s="180" t="s">
        <v>908</v>
      </c>
      <c r="F209" s="180" t="s">
        <v>361</v>
      </c>
      <c r="G209" s="180" t="s">
        <v>361</v>
      </c>
      <c r="H209" s="180"/>
      <c r="I209" s="180"/>
      <c r="J209" s="180"/>
      <c r="K209" s="219">
        <v>0.01</v>
      </c>
      <c r="L209" s="219">
        <v>386493.86</v>
      </c>
      <c r="M209" s="219">
        <v>3.8649300000000002</v>
      </c>
      <c r="N209" s="219"/>
      <c r="O209" s="219">
        <v>3.8649300000000002</v>
      </c>
      <c r="P209" s="221">
        <f t="shared" si="3"/>
        <v>0</v>
      </c>
      <c r="Q209" s="219">
        <v>0</v>
      </c>
    </row>
    <row r="210" spans="1:17" s="1" customFormat="1" ht="283.5" x14ac:dyDescent="0.25">
      <c r="A210" s="180">
        <v>168</v>
      </c>
      <c r="B210" s="180"/>
      <c r="C210" s="180" t="s">
        <v>539</v>
      </c>
      <c r="D210" s="180">
        <v>0.01</v>
      </c>
      <c r="E210" s="180" t="s">
        <v>909</v>
      </c>
      <c r="F210" s="180" t="s">
        <v>361</v>
      </c>
      <c r="G210" s="180" t="s">
        <v>361</v>
      </c>
      <c r="H210" s="180"/>
      <c r="I210" s="180"/>
      <c r="J210" s="180"/>
      <c r="K210" s="219">
        <v>0.01</v>
      </c>
      <c r="L210" s="219">
        <v>386493.86</v>
      </c>
      <c r="M210" s="219">
        <v>3.8649300000000002</v>
      </c>
      <c r="N210" s="219"/>
      <c r="O210" s="219">
        <v>3.8649300000000002</v>
      </c>
      <c r="P210" s="221">
        <f t="shared" si="3"/>
        <v>0</v>
      </c>
      <c r="Q210" s="219">
        <v>0</v>
      </c>
    </row>
    <row r="211" spans="1:17" s="1" customFormat="1" ht="283.5" x14ac:dyDescent="0.25">
      <c r="A211" s="180">
        <v>169</v>
      </c>
      <c r="B211" s="180"/>
      <c r="C211" s="180" t="s">
        <v>476</v>
      </c>
      <c r="D211" s="180">
        <v>0.01</v>
      </c>
      <c r="E211" s="180" t="s">
        <v>910</v>
      </c>
      <c r="F211" s="180" t="s">
        <v>361</v>
      </c>
      <c r="G211" s="180" t="s">
        <v>361</v>
      </c>
      <c r="H211" s="180"/>
      <c r="I211" s="180"/>
      <c r="J211" s="180"/>
      <c r="K211" s="219">
        <v>0.01</v>
      </c>
      <c r="L211" s="219">
        <v>386493.86</v>
      </c>
      <c r="M211" s="219">
        <v>1.28813</v>
      </c>
      <c r="N211" s="219"/>
      <c r="O211" s="219">
        <v>1.28813</v>
      </c>
      <c r="P211" s="221">
        <f t="shared" si="3"/>
        <v>0</v>
      </c>
      <c r="Q211" s="219">
        <v>0</v>
      </c>
    </row>
    <row r="212" spans="1:17" s="1" customFormat="1" ht="283.5" x14ac:dyDescent="0.25">
      <c r="A212" s="180">
        <v>170</v>
      </c>
      <c r="B212" s="180"/>
      <c r="C212" s="180" t="s">
        <v>540</v>
      </c>
      <c r="D212" s="180">
        <v>0.01</v>
      </c>
      <c r="E212" s="180" t="s">
        <v>911</v>
      </c>
      <c r="F212" s="180" t="s">
        <v>361</v>
      </c>
      <c r="G212" s="180" t="s">
        <v>361</v>
      </c>
      <c r="H212" s="180"/>
      <c r="I212" s="180"/>
      <c r="J212" s="180"/>
      <c r="K212" s="219">
        <v>0.01</v>
      </c>
      <c r="L212" s="219">
        <v>386493.86</v>
      </c>
      <c r="M212" s="219">
        <v>3.8750399999999998</v>
      </c>
      <c r="N212" s="219"/>
      <c r="O212" s="219">
        <v>3.8750399999999998</v>
      </c>
      <c r="P212" s="221">
        <f t="shared" si="3"/>
        <v>0</v>
      </c>
      <c r="Q212" s="219">
        <v>0</v>
      </c>
    </row>
    <row r="213" spans="1:17" s="1" customFormat="1" ht="283.5" x14ac:dyDescent="0.25">
      <c r="A213" s="180">
        <v>171</v>
      </c>
      <c r="B213" s="180"/>
      <c r="C213" s="180" t="s">
        <v>541</v>
      </c>
      <c r="D213" s="180">
        <v>0.01</v>
      </c>
      <c r="E213" s="180" t="s">
        <v>912</v>
      </c>
      <c r="F213" s="180" t="s">
        <v>361</v>
      </c>
      <c r="G213" s="180" t="s">
        <v>361</v>
      </c>
      <c r="H213" s="180"/>
      <c r="I213" s="180"/>
      <c r="J213" s="180"/>
      <c r="K213" s="219">
        <v>0.01</v>
      </c>
      <c r="L213" s="219">
        <v>386493.86</v>
      </c>
      <c r="M213" s="219">
        <v>3.8649300000000002</v>
      </c>
      <c r="N213" s="219"/>
      <c r="O213" s="219">
        <v>3.8649300000000002</v>
      </c>
      <c r="P213" s="221">
        <f t="shared" si="3"/>
        <v>0</v>
      </c>
      <c r="Q213" s="219">
        <v>0</v>
      </c>
    </row>
    <row r="214" spans="1:17" s="1" customFormat="1" ht="283.5" x14ac:dyDescent="0.25">
      <c r="A214" s="180">
        <v>172</v>
      </c>
      <c r="B214" s="180"/>
      <c r="C214" s="180" t="s">
        <v>542</v>
      </c>
      <c r="D214" s="180">
        <v>0.01</v>
      </c>
      <c r="E214" s="180" t="s">
        <v>912</v>
      </c>
      <c r="F214" s="180" t="s">
        <v>361</v>
      </c>
      <c r="G214" s="180" t="s">
        <v>361</v>
      </c>
      <c r="H214" s="180"/>
      <c r="I214" s="180"/>
      <c r="J214" s="180"/>
      <c r="K214" s="219">
        <v>0.01</v>
      </c>
      <c r="L214" s="219">
        <v>386493.86</v>
      </c>
      <c r="M214" s="219">
        <v>3.8649300000000002</v>
      </c>
      <c r="N214" s="219"/>
      <c r="O214" s="219">
        <v>3.8649300000000002</v>
      </c>
      <c r="P214" s="221">
        <f t="shared" si="3"/>
        <v>0</v>
      </c>
      <c r="Q214" s="219">
        <v>0</v>
      </c>
    </row>
    <row r="215" spans="1:17" s="1" customFormat="1" ht="283.5" x14ac:dyDescent="0.25">
      <c r="A215" s="180">
        <v>173</v>
      </c>
      <c r="B215" s="180"/>
      <c r="C215" s="180" t="s">
        <v>543</v>
      </c>
      <c r="D215" s="180">
        <v>0.01</v>
      </c>
      <c r="E215" s="180" t="s">
        <v>912</v>
      </c>
      <c r="F215" s="180" t="s">
        <v>361</v>
      </c>
      <c r="G215" s="180" t="s">
        <v>361</v>
      </c>
      <c r="H215" s="180"/>
      <c r="I215" s="180"/>
      <c r="J215" s="180"/>
      <c r="K215" s="219">
        <v>0.01</v>
      </c>
      <c r="L215" s="219">
        <v>386493.86</v>
      </c>
      <c r="M215" s="219">
        <v>3.8649300000000002</v>
      </c>
      <c r="N215" s="219"/>
      <c r="O215" s="219">
        <v>3.8649300000000002</v>
      </c>
      <c r="P215" s="221">
        <f t="shared" si="3"/>
        <v>0</v>
      </c>
      <c r="Q215" s="219">
        <v>0</v>
      </c>
    </row>
    <row r="216" spans="1:17" s="1" customFormat="1" ht="283.5" x14ac:dyDescent="0.25">
      <c r="A216" s="180">
        <v>174</v>
      </c>
      <c r="B216" s="180"/>
      <c r="C216" s="180" t="s">
        <v>544</v>
      </c>
      <c r="D216" s="180">
        <v>0.01</v>
      </c>
      <c r="E216" s="180" t="s">
        <v>913</v>
      </c>
      <c r="F216" s="180" t="s">
        <v>361</v>
      </c>
      <c r="G216" s="180" t="s">
        <v>361</v>
      </c>
      <c r="H216" s="180"/>
      <c r="I216" s="180"/>
      <c r="J216" s="180"/>
      <c r="K216" s="219">
        <v>0.01</v>
      </c>
      <c r="L216" s="219">
        <v>386493.86</v>
      </c>
      <c r="M216" s="219">
        <v>3.8649300000000002</v>
      </c>
      <c r="N216" s="219"/>
      <c r="O216" s="219">
        <v>3.8649300000000002</v>
      </c>
      <c r="P216" s="221">
        <f t="shared" si="3"/>
        <v>0</v>
      </c>
      <c r="Q216" s="219">
        <v>0</v>
      </c>
    </row>
    <row r="217" spans="1:17" s="1" customFormat="1" ht="283.5" x14ac:dyDescent="0.25">
      <c r="A217" s="180">
        <v>175</v>
      </c>
      <c r="B217" s="180"/>
      <c r="C217" s="180" t="s">
        <v>545</v>
      </c>
      <c r="D217" s="180">
        <v>0.01</v>
      </c>
      <c r="E217" s="180" t="s">
        <v>914</v>
      </c>
      <c r="F217" s="180" t="s">
        <v>361</v>
      </c>
      <c r="G217" s="180" t="s">
        <v>361</v>
      </c>
      <c r="H217" s="180"/>
      <c r="I217" s="180"/>
      <c r="J217" s="180"/>
      <c r="K217" s="219">
        <v>0.01</v>
      </c>
      <c r="L217" s="219">
        <v>386493.86</v>
      </c>
      <c r="M217" s="219">
        <v>3.8649300000000002</v>
      </c>
      <c r="N217" s="219"/>
      <c r="O217" s="219">
        <v>3.8649300000000002</v>
      </c>
      <c r="P217" s="221">
        <f t="shared" si="3"/>
        <v>0</v>
      </c>
      <c r="Q217" s="219">
        <v>0</v>
      </c>
    </row>
    <row r="218" spans="1:17" s="1" customFormat="1" ht="283.5" x14ac:dyDescent="0.25">
      <c r="A218" s="180">
        <v>176</v>
      </c>
      <c r="B218" s="180"/>
      <c r="C218" s="180" t="s">
        <v>503</v>
      </c>
      <c r="D218" s="180">
        <v>0.01</v>
      </c>
      <c r="E218" s="180" t="s">
        <v>875</v>
      </c>
      <c r="F218" s="180" t="s">
        <v>361</v>
      </c>
      <c r="G218" s="180" t="s">
        <v>361</v>
      </c>
      <c r="H218" s="180"/>
      <c r="I218" s="180"/>
      <c r="J218" s="180"/>
      <c r="K218" s="219">
        <v>0.01</v>
      </c>
      <c r="L218" s="219">
        <v>386493.86</v>
      </c>
      <c r="M218" s="219">
        <v>1.9321999999999999</v>
      </c>
      <c r="N218" s="219"/>
      <c r="O218" s="219">
        <v>1.9321999999999999</v>
      </c>
      <c r="P218" s="221">
        <f t="shared" si="3"/>
        <v>0</v>
      </c>
      <c r="Q218" s="219">
        <v>0</v>
      </c>
    </row>
    <row r="219" spans="1:17" s="1" customFormat="1" ht="283.5" x14ac:dyDescent="0.25">
      <c r="A219" s="180">
        <v>177</v>
      </c>
      <c r="B219" s="180"/>
      <c r="C219" s="180" t="s">
        <v>546</v>
      </c>
      <c r="D219" s="180">
        <v>0.01</v>
      </c>
      <c r="E219" s="180" t="s">
        <v>915</v>
      </c>
      <c r="F219" s="180" t="s">
        <v>361</v>
      </c>
      <c r="G219" s="180" t="s">
        <v>361</v>
      </c>
      <c r="H219" s="180"/>
      <c r="I219" s="180"/>
      <c r="J219" s="180"/>
      <c r="K219" s="219">
        <v>0.01</v>
      </c>
      <c r="L219" s="219">
        <v>386493.86</v>
      </c>
      <c r="M219" s="219">
        <v>3.8649300000000002</v>
      </c>
      <c r="N219" s="219"/>
      <c r="O219" s="219">
        <v>3.8649300000000002</v>
      </c>
      <c r="P219" s="221">
        <f t="shared" si="3"/>
        <v>0</v>
      </c>
      <c r="Q219" s="219">
        <v>0</v>
      </c>
    </row>
    <row r="220" spans="1:17" s="1" customFormat="1" ht="283.5" x14ac:dyDescent="0.25">
      <c r="A220" s="180">
        <v>178</v>
      </c>
      <c r="B220" s="180"/>
      <c r="C220" s="180" t="s">
        <v>547</v>
      </c>
      <c r="D220" s="180">
        <v>0.01</v>
      </c>
      <c r="E220" s="180" t="s">
        <v>883</v>
      </c>
      <c r="F220" s="180" t="s">
        <v>361</v>
      </c>
      <c r="G220" s="180" t="s">
        <v>361</v>
      </c>
      <c r="H220" s="180"/>
      <c r="I220" s="180"/>
      <c r="J220" s="180"/>
      <c r="K220" s="219">
        <v>0.01</v>
      </c>
      <c r="L220" s="219">
        <v>386493.86</v>
      </c>
      <c r="M220" s="219">
        <v>3.8649300000000002</v>
      </c>
      <c r="N220" s="219"/>
      <c r="O220" s="219">
        <v>3.8649300000000002</v>
      </c>
      <c r="P220" s="221">
        <f t="shared" si="3"/>
        <v>0</v>
      </c>
      <c r="Q220" s="219">
        <v>0</v>
      </c>
    </row>
    <row r="221" spans="1:17" s="1" customFormat="1" ht="283.5" x14ac:dyDescent="0.25">
      <c r="A221" s="180">
        <v>179</v>
      </c>
      <c r="B221" s="180"/>
      <c r="C221" s="180" t="s">
        <v>548</v>
      </c>
      <c r="D221" s="180">
        <v>0.01</v>
      </c>
      <c r="E221" s="180" t="s">
        <v>916</v>
      </c>
      <c r="F221" s="180" t="s">
        <v>361</v>
      </c>
      <c r="G221" s="180" t="s">
        <v>361</v>
      </c>
      <c r="H221" s="180"/>
      <c r="I221" s="180"/>
      <c r="J221" s="180"/>
      <c r="K221" s="219">
        <v>0.01</v>
      </c>
      <c r="L221" s="219">
        <v>386493.86</v>
      </c>
      <c r="M221" s="219">
        <v>3.8649300000000002</v>
      </c>
      <c r="N221" s="219"/>
      <c r="O221" s="219">
        <v>3.8649300000000002</v>
      </c>
      <c r="P221" s="221">
        <f t="shared" si="3"/>
        <v>0</v>
      </c>
      <c r="Q221" s="219">
        <v>0</v>
      </c>
    </row>
    <row r="222" spans="1:17" s="1" customFormat="1" ht="283.5" x14ac:dyDescent="0.25">
      <c r="A222" s="180">
        <v>180</v>
      </c>
      <c r="B222" s="180"/>
      <c r="C222" s="180" t="s">
        <v>549</v>
      </c>
      <c r="D222" s="180">
        <v>0.01</v>
      </c>
      <c r="E222" s="180" t="s">
        <v>917</v>
      </c>
      <c r="F222" s="180" t="s">
        <v>361</v>
      </c>
      <c r="G222" s="180" t="s">
        <v>361</v>
      </c>
      <c r="H222" s="180"/>
      <c r="I222" s="180"/>
      <c r="J222" s="180"/>
      <c r="K222" s="219">
        <v>0.01</v>
      </c>
      <c r="L222" s="219">
        <v>386493.86</v>
      </c>
      <c r="M222" s="219">
        <v>3.8649300000000002</v>
      </c>
      <c r="N222" s="219"/>
      <c r="O222" s="219">
        <v>3.8649300000000002</v>
      </c>
      <c r="P222" s="221">
        <f t="shared" si="3"/>
        <v>0</v>
      </c>
      <c r="Q222" s="219">
        <v>0</v>
      </c>
    </row>
    <row r="223" spans="1:17" s="1" customFormat="1" ht="283.5" x14ac:dyDescent="0.25">
      <c r="A223" s="180">
        <v>181</v>
      </c>
      <c r="B223" s="180"/>
      <c r="C223" s="180" t="s">
        <v>550</v>
      </c>
      <c r="D223" s="180">
        <v>0.01</v>
      </c>
      <c r="E223" s="180" t="s">
        <v>918</v>
      </c>
      <c r="F223" s="180" t="s">
        <v>361</v>
      </c>
      <c r="G223" s="180" t="s">
        <v>361</v>
      </c>
      <c r="H223" s="180"/>
      <c r="I223" s="180"/>
      <c r="J223" s="180"/>
      <c r="K223" s="219">
        <v>0.01</v>
      </c>
      <c r="L223" s="219">
        <v>386493.86</v>
      </c>
      <c r="M223" s="219">
        <v>3.8649300000000002</v>
      </c>
      <c r="N223" s="219"/>
      <c r="O223" s="219">
        <v>3.8649300000000002</v>
      </c>
      <c r="P223" s="221">
        <f t="shared" si="3"/>
        <v>0</v>
      </c>
      <c r="Q223" s="219">
        <v>0</v>
      </c>
    </row>
    <row r="224" spans="1:17" s="1" customFormat="1" ht="283.5" x14ac:dyDescent="0.25">
      <c r="A224" s="180">
        <v>182</v>
      </c>
      <c r="B224" s="180"/>
      <c r="C224" s="180" t="s">
        <v>551</v>
      </c>
      <c r="D224" s="180">
        <v>0.01</v>
      </c>
      <c r="E224" s="180" t="s">
        <v>919</v>
      </c>
      <c r="F224" s="180" t="s">
        <v>361</v>
      </c>
      <c r="G224" s="180" t="s">
        <v>361</v>
      </c>
      <c r="H224" s="180"/>
      <c r="I224" s="180"/>
      <c r="J224" s="180"/>
      <c r="K224" s="219">
        <v>0.01</v>
      </c>
      <c r="L224" s="219">
        <v>386493.86</v>
      </c>
      <c r="M224" s="219">
        <v>3.8649300000000002</v>
      </c>
      <c r="N224" s="219"/>
      <c r="O224" s="219">
        <v>3.8649300000000002</v>
      </c>
      <c r="P224" s="221">
        <f t="shared" si="3"/>
        <v>0</v>
      </c>
      <c r="Q224" s="219">
        <v>0</v>
      </c>
    </row>
    <row r="225" spans="1:17" s="1" customFormat="1" ht="283.5" x14ac:dyDescent="0.25">
      <c r="A225" s="180">
        <v>183</v>
      </c>
      <c r="B225" s="180"/>
      <c r="C225" s="180" t="s">
        <v>552</v>
      </c>
      <c r="D225" s="180">
        <v>0.01</v>
      </c>
      <c r="E225" s="180" t="s">
        <v>920</v>
      </c>
      <c r="F225" s="180" t="s">
        <v>361</v>
      </c>
      <c r="G225" s="180" t="s">
        <v>361</v>
      </c>
      <c r="H225" s="180"/>
      <c r="I225" s="180"/>
      <c r="J225" s="180"/>
      <c r="K225" s="219">
        <v>0.01</v>
      </c>
      <c r="L225" s="219">
        <v>386493.86</v>
      </c>
      <c r="M225" s="219">
        <v>3.8649300000000002</v>
      </c>
      <c r="N225" s="219"/>
      <c r="O225" s="219">
        <v>3.8649300000000002</v>
      </c>
      <c r="P225" s="221">
        <f t="shared" si="3"/>
        <v>0</v>
      </c>
      <c r="Q225" s="219">
        <v>0</v>
      </c>
    </row>
    <row r="226" spans="1:17" s="1" customFormat="1" ht="283.5" x14ac:dyDescent="0.25">
      <c r="A226" s="180">
        <v>184</v>
      </c>
      <c r="B226" s="180"/>
      <c r="C226" s="180" t="s">
        <v>553</v>
      </c>
      <c r="D226" s="180">
        <v>0.01</v>
      </c>
      <c r="E226" s="180" t="s">
        <v>921</v>
      </c>
      <c r="F226" s="180" t="s">
        <v>361</v>
      </c>
      <c r="G226" s="180" t="s">
        <v>361</v>
      </c>
      <c r="H226" s="180"/>
      <c r="I226" s="180"/>
      <c r="J226" s="180"/>
      <c r="K226" s="219">
        <v>0.01</v>
      </c>
      <c r="L226" s="219">
        <v>386493.86</v>
      </c>
      <c r="M226" s="219">
        <v>3.8649300000000002</v>
      </c>
      <c r="N226" s="219"/>
      <c r="O226" s="219">
        <v>3.8649300000000002</v>
      </c>
      <c r="P226" s="221">
        <f t="shared" si="3"/>
        <v>0</v>
      </c>
      <c r="Q226" s="219">
        <v>0</v>
      </c>
    </row>
    <row r="227" spans="1:17" s="1" customFormat="1" ht="283.5" x14ac:dyDescent="0.25">
      <c r="A227" s="180">
        <v>185</v>
      </c>
      <c r="B227" s="180"/>
      <c r="C227" s="180" t="s">
        <v>554</v>
      </c>
      <c r="D227" s="180">
        <v>0.01</v>
      </c>
      <c r="E227" s="180" t="s">
        <v>922</v>
      </c>
      <c r="F227" s="180" t="s">
        <v>361</v>
      </c>
      <c r="G227" s="180" t="s">
        <v>361</v>
      </c>
      <c r="H227" s="180"/>
      <c r="I227" s="180"/>
      <c r="J227" s="180"/>
      <c r="K227" s="219">
        <v>0.01</v>
      </c>
      <c r="L227" s="219">
        <v>386493.86</v>
      </c>
      <c r="M227" s="219">
        <v>3.8649300000000002</v>
      </c>
      <c r="N227" s="219"/>
      <c r="O227" s="219">
        <v>3.8649300000000002</v>
      </c>
      <c r="P227" s="221">
        <f t="shared" si="3"/>
        <v>0</v>
      </c>
      <c r="Q227" s="219">
        <v>0</v>
      </c>
    </row>
    <row r="228" spans="1:17" s="1" customFormat="1" ht="283.5" x14ac:dyDescent="0.25">
      <c r="A228" s="180">
        <v>186</v>
      </c>
      <c r="B228" s="180"/>
      <c r="C228" s="180" t="s">
        <v>511</v>
      </c>
      <c r="D228" s="180">
        <v>0.01</v>
      </c>
      <c r="E228" s="180" t="s">
        <v>883</v>
      </c>
      <c r="F228" s="180" t="s">
        <v>361</v>
      </c>
      <c r="G228" s="180" t="s">
        <v>361</v>
      </c>
      <c r="H228" s="180"/>
      <c r="I228" s="180"/>
      <c r="J228" s="180"/>
      <c r="K228" s="219">
        <v>0.01</v>
      </c>
      <c r="L228" s="219">
        <v>386493.86</v>
      </c>
      <c r="M228" s="219">
        <v>0.64415</v>
      </c>
      <c r="N228" s="219"/>
      <c r="O228" s="219">
        <v>0.64415</v>
      </c>
      <c r="P228" s="221">
        <f t="shared" si="3"/>
        <v>0</v>
      </c>
      <c r="Q228" s="219">
        <v>0</v>
      </c>
    </row>
    <row r="229" spans="1:17" s="1" customFormat="1" ht="283.5" x14ac:dyDescent="0.25">
      <c r="A229" s="180">
        <v>187</v>
      </c>
      <c r="B229" s="180"/>
      <c r="C229" s="180" t="s">
        <v>555</v>
      </c>
      <c r="D229" s="180">
        <v>0.01</v>
      </c>
      <c r="E229" s="180" t="s">
        <v>923</v>
      </c>
      <c r="F229" s="180" t="s">
        <v>361</v>
      </c>
      <c r="G229" s="180" t="s">
        <v>361</v>
      </c>
      <c r="H229" s="180"/>
      <c r="I229" s="180"/>
      <c r="J229" s="180"/>
      <c r="K229" s="219">
        <v>0.01</v>
      </c>
      <c r="L229" s="219">
        <v>386493.86</v>
      </c>
      <c r="M229" s="219">
        <v>1.0683199999999999</v>
      </c>
      <c r="N229" s="219"/>
      <c r="O229" s="219">
        <v>1.0683199999999999</v>
      </c>
      <c r="P229" s="221">
        <f t="shared" si="3"/>
        <v>0</v>
      </c>
      <c r="Q229" s="219">
        <v>0</v>
      </c>
    </row>
    <row r="230" spans="1:17" s="1" customFormat="1" ht="283.5" x14ac:dyDescent="0.25">
      <c r="A230" s="180">
        <v>188</v>
      </c>
      <c r="B230" s="180"/>
      <c r="C230" s="180" t="s">
        <v>476</v>
      </c>
      <c r="D230" s="180">
        <v>0.01</v>
      </c>
      <c r="E230" s="180" t="s">
        <v>910</v>
      </c>
      <c r="F230" s="180" t="s">
        <v>361</v>
      </c>
      <c r="G230" s="180" t="s">
        <v>361</v>
      </c>
      <c r="H230" s="180"/>
      <c r="I230" s="180"/>
      <c r="J230" s="180"/>
      <c r="K230" s="219">
        <v>0.01</v>
      </c>
      <c r="L230" s="219">
        <v>386493.86</v>
      </c>
      <c r="M230" s="219">
        <v>0.64415</v>
      </c>
      <c r="N230" s="219"/>
      <c r="O230" s="219">
        <v>0.64415</v>
      </c>
      <c r="P230" s="221">
        <f t="shared" si="3"/>
        <v>0</v>
      </c>
      <c r="Q230" s="219">
        <v>0</v>
      </c>
    </row>
    <row r="231" spans="1:17" s="1" customFormat="1" ht="283.5" x14ac:dyDescent="0.25">
      <c r="A231" s="180">
        <v>189</v>
      </c>
      <c r="B231" s="180"/>
      <c r="C231" s="180" t="s">
        <v>556</v>
      </c>
      <c r="D231" s="180">
        <v>0.01</v>
      </c>
      <c r="E231" s="180" t="s">
        <v>924</v>
      </c>
      <c r="F231" s="180" t="s">
        <v>361</v>
      </c>
      <c r="G231" s="180" t="s">
        <v>361</v>
      </c>
      <c r="H231" s="180"/>
      <c r="I231" s="180"/>
      <c r="J231" s="180"/>
      <c r="K231" s="219">
        <v>0.01</v>
      </c>
      <c r="L231" s="219">
        <v>386493.86</v>
      </c>
      <c r="M231" s="219">
        <v>3.8649300000000002</v>
      </c>
      <c r="N231" s="219"/>
      <c r="O231" s="219">
        <v>3.8649300000000002</v>
      </c>
      <c r="P231" s="221">
        <f t="shared" si="3"/>
        <v>0</v>
      </c>
      <c r="Q231" s="219">
        <v>0</v>
      </c>
    </row>
    <row r="232" spans="1:17" s="1" customFormat="1" ht="283.5" x14ac:dyDescent="0.25">
      <c r="A232" s="180">
        <v>190</v>
      </c>
      <c r="B232" s="180"/>
      <c r="C232" s="180" t="s">
        <v>557</v>
      </c>
      <c r="D232" s="180">
        <v>0.01</v>
      </c>
      <c r="E232" s="180" t="s">
        <v>925</v>
      </c>
      <c r="F232" s="180" t="s">
        <v>361</v>
      </c>
      <c r="G232" s="180" t="s">
        <v>361</v>
      </c>
      <c r="H232" s="180"/>
      <c r="I232" s="180"/>
      <c r="J232" s="180"/>
      <c r="K232" s="219">
        <v>0.01</v>
      </c>
      <c r="L232" s="219">
        <v>386493.86</v>
      </c>
      <c r="M232" s="219">
        <v>3.8649300000000002</v>
      </c>
      <c r="N232" s="219"/>
      <c r="O232" s="219">
        <v>3.8649300000000002</v>
      </c>
      <c r="P232" s="221">
        <f t="shared" si="3"/>
        <v>0</v>
      </c>
      <c r="Q232" s="219">
        <v>0</v>
      </c>
    </row>
    <row r="233" spans="1:17" s="1" customFormat="1" ht="283.5" x14ac:dyDescent="0.25">
      <c r="A233" s="180">
        <v>191</v>
      </c>
      <c r="B233" s="180"/>
      <c r="C233" s="180" t="s">
        <v>558</v>
      </c>
      <c r="D233" s="180">
        <v>0.01</v>
      </c>
      <c r="E233" s="180" t="s">
        <v>926</v>
      </c>
      <c r="F233" s="180" t="s">
        <v>361</v>
      </c>
      <c r="G233" s="180" t="s">
        <v>361</v>
      </c>
      <c r="H233" s="180"/>
      <c r="I233" s="180"/>
      <c r="J233" s="180"/>
      <c r="K233" s="219">
        <v>0.01</v>
      </c>
      <c r="L233" s="219">
        <v>386493.86</v>
      </c>
      <c r="M233" s="219">
        <v>3.8649300000000002</v>
      </c>
      <c r="N233" s="219"/>
      <c r="O233" s="219">
        <v>3.8649300000000002</v>
      </c>
      <c r="P233" s="221">
        <f t="shared" si="3"/>
        <v>0</v>
      </c>
      <c r="Q233" s="219">
        <v>0</v>
      </c>
    </row>
    <row r="234" spans="1:17" s="1" customFormat="1" ht="283.5" x14ac:dyDescent="0.25">
      <c r="A234" s="180">
        <v>192</v>
      </c>
      <c r="B234" s="180"/>
      <c r="C234" s="180" t="s">
        <v>559</v>
      </c>
      <c r="D234" s="180">
        <v>0.01</v>
      </c>
      <c r="E234" s="180" t="s">
        <v>927</v>
      </c>
      <c r="F234" s="180" t="s">
        <v>361</v>
      </c>
      <c r="G234" s="180" t="s">
        <v>361</v>
      </c>
      <c r="H234" s="180"/>
      <c r="I234" s="180"/>
      <c r="J234" s="180"/>
      <c r="K234" s="219">
        <v>0.01</v>
      </c>
      <c r="L234" s="219">
        <v>386493.86</v>
      </c>
      <c r="M234" s="219">
        <v>3.8649300000000002</v>
      </c>
      <c r="N234" s="219"/>
      <c r="O234" s="219">
        <v>3.8649300000000002</v>
      </c>
      <c r="P234" s="221">
        <f t="shared" si="3"/>
        <v>0</v>
      </c>
      <c r="Q234" s="219">
        <v>0</v>
      </c>
    </row>
    <row r="235" spans="1:17" s="1" customFormat="1" ht="283.5" x14ac:dyDescent="0.25">
      <c r="A235" s="180">
        <v>193</v>
      </c>
      <c r="B235" s="180"/>
      <c r="C235" s="180" t="s">
        <v>560</v>
      </c>
      <c r="D235" s="180">
        <v>0.01</v>
      </c>
      <c r="E235" s="180" t="s">
        <v>928</v>
      </c>
      <c r="F235" s="180" t="s">
        <v>361</v>
      </c>
      <c r="G235" s="180" t="s">
        <v>361</v>
      </c>
      <c r="H235" s="180"/>
      <c r="I235" s="180"/>
      <c r="J235" s="180"/>
      <c r="K235" s="219">
        <v>0.01</v>
      </c>
      <c r="L235" s="219">
        <v>386493.86</v>
      </c>
      <c r="M235" s="219">
        <v>3.8649300000000002</v>
      </c>
      <c r="N235" s="219"/>
      <c r="O235" s="219">
        <v>3.8649300000000002</v>
      </c>
      <c r="P235" s="221">
        <f t="shared" si="3"/>
        <v>0</v>
      </c>
      <c r="Q235" s="219">
        <v>0</v>
      </c>
    </row>
    <row r="236" spans="1:17" s="1" customFormat="1" ht="283.5" x14ac:dyDescent="0.25">
      <c r="A236" s="180">
        <v>194</v>
      </c>
      <c r="B236" s="180"/>
      <c r="C236" s="180" t="s">
        <v>561</v>
      </c>
      <c r="D236" s="180">
        <v>0.01</v>
      </c>
      <c r="E236" s="180" t="s">
        <v>929</v>
      </c>
      <c r="F236" s="180" t="s">
        <v>361</v>
      </c>
      <c r="G236" s="180" t="s">
        <v>361</v>
      </c>
      <c r="H236" s="180"/>
      <c r="I236" s="180"/>
      <c r="J236" s="180"/>
      <c r="K236" s="219">
        <v>0.01</v>
      </c>
      <c r="L236" s="219">
        <v>386493.86</v>
      </c>
      <c r="M236" s="219">
        <v>3.8649300000000002</v>
      </c>
      <c r="N236" s="219"/>
      <c r="O236" s="219">
        <v>3.8649300000000002</v>
      </c>
      <c r="P236" s="221">
        <f t="shared" si="3"/>
        <v>0</v>
      </c>
      <c r="Q236" s="219">
        <v>0</v>
      </c>
    </row>
    <row r="237" spans="1:17" s="1" customFormat="1" ht="283.5" x14ac:dyDescent="0.25">
      <c r="A237" s="180">
        <v>195</v>
      </c>
      <c r="B237" s="180"/>
      <c r="C237" s="180" t="s">
        <v>562</v>
      </c>
      <c r="D237" s="180">
        <v>0.01</v>
      </c>
      <c r="E237" s="180" t="s">
        <v>930</v>
      </c>
      <c r="F237" s="180" t="s">
        <v>361</v>
      </c>
      <c r="G237" s="180" t="s">
        <v>361</v>
      </c>
      <c r="H237" s="180"/>
      <c r="I237" s="180"/>
      <c r="J237" s="180"/>
      <c r="K237" s="219">
        <v>0.01</v>
      </c>
      <c r="L237" s="219">
        <v>386493.86</v>
      </c>
      <c r="M237" s="219">
        <v>3.8649300000000002</v>
      </c>
      <c r="N237" s="219"/>
      <c r="O237" s="219">
        <v>3.8649300000000002</v>
      </c>
      <c r="P237" s="221">
        <f t="shared" si="3"/>
        <v>0</v>
      </c>
      <c r="Q237" s="219">
        <v>0</v>
      </c>
    </row>
    <row r="238" spans="1:17" s="1" customFormat="1" ht="283.5" x14ac:dyDescent="0.25">
      <c r="A238" s="180">
        <v>196</v>
      </c>
      <c r="B238" s="180"/>
      <c r="C238" s="180" t="s">
        <v>563</v>
      </c>
      <c r="D238" s="180">
        <v>0.01</v>
      </c>
      <c r="E238" s="180" t="s">
        <v>931</v>
      </c>
      <c r="F238" s="180" t="s">
        <v>361</v>
      </c>
      <c r="G238" s="180" t="s">
        <v>361</v>
      </c>
      <c r="H238" s="180"/>
      <c r="I238" s="180"/>
      <c r="J238" s="180"/>
      <c r="K238" s="219">
        <v>0.01</v>
      </c>
      <c r="L238" s="219">
        <v>386493.86</v>
      </c>
      <c r="M238" s="219">
        <v>3.8649300000000002</v>
      </c>
      <c r="N238" s="219"/>
      <c r="O238" s="219">
        <v>3.8649300000000002</v>
      </c>
      <c r="P238" s="221">
        <f t="shared" si="3"/>
        <v>0</v>
      </c>
      <c r="Q238" s="219">
        <v>0</v>
      </c>
    </row>
    <row r="239" spans="1:17" s="1" customFormat="1" ht="283.5" x14ac:dyDescent="0.25">
      <c r="A239" s="180">
        <v>197</v>
      </c>
      <c r="B239" s="180"/>
      <c r="C239" s="180" t="s">
        <v>563</v>
      </c>
      <c r="D239" s="180">
        <v>0.01</v>
      </c>
      <c r="E239" s="180" t="s">
        <v>932</v>
      </c>
      <c r="F239" s="180" t="s">
        <v>361</v>
      </c>
      <c r="G239" s="180" t="s">
        <v>361</v>
      </c>
      <c r="H239" s="180"/>
      <c r="I239" s="180"/>
      <c r="J239" s="180"/>
      <c r="K239" s="219">
        <v>0.01</v>
      </c>
      <c r="L239" s="219">
        <v>386493.86</v>
      </c>
      <c r="M239" s="219">
        <v>3.8649300000000002</v>
      </c>
      <c r="N239" s="219"/>
      <c r="O239" s="219">
        <v>3.8649300000000002</v>
      </c>
      <c r="P239" s="221">
        <f t="shared" si="3"/>
        <v>0</v>
      </c>
      <c r="Q239" s="219">
        <v>0</v>
      </c>
    </row>
    <row r="240" spans="1:17" s="1" customFormat="1" ht="283.5" x14ac:dyDescent="0.25">
      <c r="A240" s="180">
        <v>198</v>
      </c>
      <c r="B240" s="180"/>
      <c r="C240" s="180" t="s">
        <v>564</v>
      </c>
      <c r="D240" s="180">
        <v>0.01</v>
      </c>
      <c r="E240" s="180" t="s">
        <v>933</v>
      </c>
      <c r="F240" s="180" t="s">
        <v>361</v>
      </c>
      <c r="G240" s="180" t="s">
        <v>361</v>
      </c>
      <c r="H240" s="180"/>
      <c r="I240" s="180"/>
      <c r="J240" s="180"/>
      <c r="K240" s="219">
        <v>0.01</v>
      </c>
      <c r="L240" s="219">
        <v>386493.86</v>
      </c>
      <c r="M240" s="219">
        <v>3.8649300000000002</v>
      </c>
      <c r="N240" s="219"/>
      <c r="O240" s="219">
        <v>3.8649300000000002</v>
      </c>
      <c r="P240" s="221">
        <f t="shared" si="3"/>
        <v>0</v>
      </c>
      <c r="Q240" s="219">
        <v>0</v>
      </c>
    </row>
    <row r="241" spans="1:17" s="1" customFormat="1" ht="220.5" x14ac:dyDescent="0.25">
      <c r="A241" s="180">
        <v>199</v>
      </c>
      <c r="B241" s="180"/>
      <c r="C241" s="180" t="s">
        <v>565</v>
      </c>
      <c r="D241" s="180">
        <v>0.156</v>
      </c>
      <c r="E241" s="180" t="s">
        <v>934</v>
      </c>
      <c r="F241" s="180" t="s">
        <v>352</v>
      </c>
      <c r="G241" s="180" t="s">
        <v>352</v>
      </c>
      <c r="H241" s="180"/>
      <c r="I241" s="180"/>
      <c r="J241" s="180"/>
      <c r="K241" s="219">
        <v>0.156</v>
      </c>
      <c r="L241" s="219">
        <v>386493.86</v>
      </c>
      <c r="M241" s="219">
        <v>60.293039999999998</v>
      </c>
      <c r="N241" s="219"/>
      <c r="O241" s="219">
        <v>60.293039999999998</v>
      </c>
      <c r="P241" s="221">
        <f t="shared" si="3"/>
        <v>0</v>
      </c>
      <c r="Q241" s="219">
        <v>0</v>
      </c>
    </row>
    <row r="242" spans="1:17" s="1" customFormat="1" ht="220.5" x14ac:dyDescent="0.25">
      <c r="A242" s="180">
        <v>200</v>
      </c>
      <c r="B242" s="180"/>
      <c r="C242" s="180" t="s">
        <v>359</v>
      </c>
      <c r="D242" s="180">
        <v>0.78</v>
      </c>
      <c r="E242" s="180" t="s">
        <v>757</v>
      </c>
      <c r="F242" s="180" t="s">
        <v>352</v>
      </c>
      <c r="G242" s="180" t="s">
        <v>352</v>
      </c>
      <c r="H242" s="180"/>
      <c r="I242" s="180"/>
      <c r="J242" s="180"/>
      <c r="K242" s="219">
        <v>0.78</v>
      </c>
      <c r="L242" s="219">
        <v>386493.86</v>
      </c>
      <c r="M242" s="219">
        <v>177.73638</v>
      </c>
      <c r="N242" s="219"/>
      <c r="O242" s="219">
        <v>177.73638</v>
      </c>
      <c r="P242" s="221">
        <f t="shared" si="3"/>
        <v>0</v>
      </c>
      <c r="Q242" s="219">
        <v>0</v>
      </c>
    </row>
    <row r="243" spans="1:17" s="1" customFormat="1" ht="220.5" x14ac:dyDescent="0.25">
      <c r="A243" s="180">
        <v>201</v>
      </c>
      <c r="B243" s="180"/>
      <c r="C243" s="180" t="s">
        <v>566</v>
      </c>
      <c r="D243" s="180">
        <v>5.4999999999999997E-3</v>
      </c>
      <c r="E243" s="180" t="s">
        <v>935</v>
      </c>
      <c r="F243" s="180" t="s">
        <v>352</v>
      </c>
      <c r="G243" s="180" t="s">
        <v>352</v>
      </c>
      <c r="H243" s="180"/>
      <c r="I243" s="180"/>
      <c r="J243" s="180"/>
      <c r="K243" s="219">
        <v>5.4999999999999997E-3</v>
      </c>
      <c r="L243" s="219">
        <v>386493.86</v>
      </c>
      <c r="M243" s="219">
        <v>2.1257100000000002</v>
      </c>
      <c r="N243" s="219"/>
      <c r="O243" s="219">
        <v>2.1257100000000002</v>
      </c>
      <c r="P243" s="221">
        <f t="shared" si="3"/>
        <v>0</v>
      </c>
      <c r="Q243" s="219">
        <v>0</v>
      </c>
    </row>
    <row r="244" spans="1:17" s="1" customFormat="1" ht="220.5" x14ac:dyDescent="0.25">
      <c r="A244" s="180">
        <v>202</v>
      </c>
      <c r="B244" s="180"/>
      <c r="C244" s="180" t="s">
        <v>567</v>
      </c>
      <c r="D244" s="180">
        <v>2.8E-3</v>
      </c>
      <c r="E244" s="180" t="s">
        <v>936</v>
      </c>
      <c r="F244" s="180" t="s">
        <v>352</v>
      </c>
      <c r="G244" s="180" t="s">
        <v>352</v>
      </c>
      <c r="H244" s="180"/>
      <c r="I244" s="180"/>
      <c r="J244" s="180"/>
      <c r="K244" s="219">
        <v>2.8E-3</v>
      </c>
      <c r="L244" s="219">
        <v>386493.86</v>
      </c>
      <c r="M244" s="219">
        <v>1.0821799999999999</v>
      </c>
      <c r="N244" s="219"/>
      <c r="O244" s="219">
        <v>1.0821799999999999</v>
      </c>
      <c r="P244" s="221">
        <f t="shared" si="3"/>
        <v>0</v>
      </c>
      <c r="Q244" s="219">
        <v>0</v>
      </c>
    </row>
    <row r="245" spans="1:17" s="1" customFormat="1" ht="220.5" x14ac:dyDescent="0.25">
      <c r="A245" s="180">
        <v>203</v>
      </c>
      <c r="B245" s="180"/>
      <c r="C245" s="180" t="s">
        <v>568</v>
      </c>
      <c r="D245" s="180">
        <v>0.01</v>
      </c>
      <c r="E245" s="180" t="s">
        <v>937</v>
      </c>
      <c r="F245" s="180" t="s">
        <v>352</v>
      </c>
      <c r="G245" s="180" t="s">
        <v>352</v>
      </c>
      <c r="H245" s="180"/>
      <c r="I245" s="180"/>
      <c r="J245" s="180"/>
      <c r="K245" s="219">
        <v>0.01</v>
      </c>
      <c r="L245" s="219">
        <v>386493.86</v>
      </c>
      <c r="M245" s="219">
        <v>3.8649300000000002</v>
      </c>
      <c r="N245" s="219"/>
      <c r="O245" s="219">
        <v>3.8649300000000002</v>
      </c>
      <c r="P245" s="221">
        <f t="shared" si="3"/>
        <v>0</v>
      </c>
      <c r="Q245" s="219">
        <v>0</v>
      </c>
    </row>
    <row r="246" spans="1:17" s="1" customFormat="1" ht="220.5" x14ac:dyDescent="0.25">
      <c r="A246" s="180">
        <v>204</v>
      </c>
      <c r="B246" s="180"/>
      <c r="C246" s="180" t="s">
        <v>569</v>
      </c>
      <c r="D246" s="180">
        <v>0.01</v>
      </c>
      <c r="E246" s="180" t="s">
        <v>938</v>
      </c>
      <c r="F246" s="180" t="s">
        <v>352</v>
      </c>
      <c r="G246" s="180" t="s">
        <v>352</v>
      </c>
      <c r="H246" s="180"/>
      <c r="I246" s="180"/>
      <c r="J246" s="180"/>
      <c r="K246" s="219">
        <v>0.01</v>
      </c>
      <c r="L246" s="219">
        <v>386493.86</v>
      </c>
      <c r="M246" s="219">
        <v>3.8649300000000002</v>
      </c>
      <c r="N246" s="219"/>
      <c r="O246" s="219">
        <v>3.8649300000000002</v>
      </c>
      <c r="P246" s="221">
        <f t="shared" si="3"/>
        <v>0</v>
      </c>
      <c r="Q246" s="219">
        <v>0</v>
      </c>
    </row>
    <row r="247" spans="1:17" s="1" customFormat="1" ht="220.5" x14ac:dyDescent="0.25">
      <c r="A247" s="180">
        <v>205</v>
      </c>
      <c r="B247" s="180"/>
      <c r="C247" s="180" t="s">
        <v>570</v>
      </c>
      <c r="D247" s="180">
        <v>0.64</v>
      </c>
      <c r="E247" s="180" t="s">
        <v>939</v>
      </c>
      <c r="F247" s="180" t="s">
        <v>352</v>
      </c>
      <c r="G247" s="180" t="s">
        <v>352</v>
      </c>
      <c r="H247" s="180"/>
      <c r="I247" s="180"/>
      <c r="J247" s="180"/>
      <c r="K247" s="219">
        <v>0.64</v>
      </c>
      <c r="L247" s="219">
        <v>386493.86</v>
      </c>
      <c r="M247" s="219">
        <v>247.35606999999999</v>
      </c>
      <c r="N247" s="219"/>
      <c r="O247" s="219">
        <v>247.35606999999999</v>
      </c>
      <c r="P247" s="221">
        <f t="shared" si="3"/>
        <v>0</v>
      </c>
      <c r="Q247" s="219">
        <v>0</v>
      </c>
    </row>
    <row r="248" spans="1:17" s="1" customFormat="1" ht="220.5" x14ac:dyDescent="0.25">
      <c r="A248" s="180">
        <v>206</v>
      </c>
      <c r="B248" s="180"/>
      <c r="C248" s="180" t="s">
        <v>571</v>
      </c>
      <c r="D248" s="180">
        <v>0.3</v>
      </c>
      <c r="E248" s="180" t="s">
        <v>940</v>
      </c>
      <c r="F248" s="180" t="s">
        <v>352</v>
      </c>
      <c r="G248" s="180" t="s">
        <v>352</v>
      </c>
      <c r="H248" s="180"/>
      <c r="I248" s="180"/>
      <c r="J248" s="180"/>
      <c r="K248" s="219">
        <v>0.3</v>
      </c>
      <c r="L248" s="219">
        <v>386493.86</v>
      </c>
      <c r="M248" s="219">
        <v>46.610169999999997</v>
      </c>
      <c r="N248" s="219"/>
      <c r="O248" s="219">
        <v>46.610169999999997</v>
      </c>
      <c r="P248" s="221">
        <f t="shared" si="3"/>
        <v>0</v>
      </c>
      <c r="Q248" s="219">
        <v>0</v>
      </c>
    </row>
    <row r="249" spans="1:17" s="1" customFormat="1" ht="220.5" x14ac:dyDescent="0.25">
      <c r="A249" s="180">
        <v>207</v>
      </c>
      <c r="B249" s="180"/>
      <c r="C249" s="180" t="s">
        <v>495</v>
      </c>
      <c r="D249" s="180">
        <v>0.39</v>
      </c>
      <c r="E249" s="180" t="s">
        <v>941</v>
      </c>
      <c r="F249" s="180" t="s">
        <v>352</v>
      </c>
      <c r="G249" s="180" t="s">
        <v>352</v>
      </c>
      <c r="H249" s="180"/>
      <c r="I249" s="180"/>
      <c r="J249" s="180"/>
      <c r="K249" s="219">
        <v>0.39</v>
      </c>
      <c r="L249" s="219">
        <v>386493.86</v>
      </c>
      <c r="M249" s="219">
        <v>128.12271000000001</v>
      </c>
      <c r="N249" s="219"/>
      <c r="O249" s="219">
        <v>128.12271000000001</v>
      </c>
      <c r="P249" s="221">
        <f t="shared" si="3"/>
        <v>0</v>
      </c>
      <c r="Q249" s="219">
        <v>0</v>
      </c>
    </row>
    <row r="250" spans="1:17" s="1" customFormat="1" ht="15.75" x14ac:dyDescent="0.25">
      <c r="A250" s="378" t="s">
        <v>578</v>
      </c>
      <c r="B250" s="379"/>
      <c r="C250" s="379"/>
      <c r="D250" s="379"/>
      <c r="E250" s="379"/>
      <c r="F250" s="379"/>
      <c r="G250" s="379"/>
      <c r="H250" s="379"/>
      <c r="I250" s="379"/>
      <c r="J250" s="379"/>
      <c r="K250" s="379"/>
      <c r="L250" s="379"/>
      <c r="M250" s="379"/>
      <c r="N250" s="379"/>
      <c r="O250" s="379"/>
      <c r="P250" s="379"/>
      <c r="Q250" s="380"/>
    </row>
    <row r="251" spans="1:17" ht="15.75" hidden="1" customHeight="1" x14ac:dyDescent="0.25">
      <c r="A251" s="180">
        <v>208</v>
      </c>
      <c r="B251" s="180"/>
      <c r="C251" s="180" t="s">
        <v>511</v>
      </c>
      <c r="D251" s="180">
        <v>0.01</v>
      </c>
      <c r="E251" s="180" t="s">
        <v>512</v>
      </c>
      <c r="F251" s="180" t="s">
        <v>361</v>
      </c>
      <c r="G251" s="180" t="s">
        <v>361</v>
      </c>
      <c r="H251" s="180"/>
      <c r="I251" s="180"/>
      <c r="J251" s="180"/>
      <c r="K251" s="180">
        <v>0.01</v>
      </c>
      <c r="L251" s="193">
        <v>386493.86</v>
      </c>
      <c r="M251" s="82">
        <v>0.64415</v>
      </c>
      <c r="N251" s="180"/>
      <c r="O251" s="82">
        <v>0.64415</v>
      </c>
      <c r="P251" s="180">
        <v>0</v>
      </c>
      <c r="Q251" s="180">
        <v>0</v>
      </c>
    </row>
    <row r="252" spans="1:17" ht="283.5" x14ac:dyDescent="0.25">
      <c r="A252" s="180">
        <v>209</v>
      </c>
      <c r="B252" s="180"/>
      <c r="C252" s="180" t="s">
        <v>942</v>
      </c>
      <c r="D252" s="180">
        <v>0.01</v>
      </c>
      <c r="E252" s="180" t="s">
        <v>943</v>
      </c>
      <c r="F252" s="180" t="s">
        <v>361</v>
      </c>
      <c r="G252" s="180" t="s">
        <v>361</v>
      </c>
      <c r="H252" s="180"/>
      <c r="I252" s="180"/>
      <c r="J252" s="180"/>
      <c r="K252" s="180">
        <v>0.01</v>
      </c>
      <c r="L252" s="193">
        <v>386493.86</v>
      </c>
      <c r="M252" s="222">
        <v>3.8649300000000002</v>
      </c>
      <c r="N252" s="222"/>
      <c r="O252" s="222">
        <v>3.8649300000000002</v>
      </c>
      <c r="P252" s="180">
        <v>0</v>
      </c>
      <c r="Q252" s="180">
        <v>0</v>
      </c>
    </row>
    <row r="253" spans="1:17" ht="283.5" x14ac:dyDescent="0.25">
      <c r="A253" s="180">
        <v>210</v>
      </c>
      <c r="B253" s="180"/>
      <c r="C253" s="180" t="s">
        <v>944</v>
      </c>
      <c r="D253" s="180">
        <v>0.01</v>
      </c>
      <c r="E253" s="180" t="s">
        <v>930</v>
      </c>
      <c r="F253" s="180" t="s">
        <v>361</v>
      </c>
      <c r="G253" s="180" t="s">
        <v>361</v>
      </c>
      <c r="H253" s="180"/>
      <c r="I253" s="180"/>
      <c r="J253" s="180"/>
      <c r="K253" s="180">
        <v>0.01</v>
      </c>
      <c r="L253" s="193">
        <v>386493.86</v>
      </c>
      <c r="M253" s="222">
        <v>3.8649300000000002</v>
      </c>
      <c r="N253" s="222"/>
      <c r="O253" s="222">
        <v>3.8649300000000002</v>
      </c>
      <c r="P253" s="180">
        <v>0</v>
      </c>
      <c r="Q253" s="180">
        <v>0</v>
      </c>
    </row>
    <row r="254" spans="1:17" ht="283.5" x14ac:dyDescent="0.25">
      <c r="A254" s="180">
        <v>211</v>
      </c>
      <c r="B254" s="180"/>
      <c r="C254" s="180" t="s">
        <v>945</v>
      </c>
      <c r="D254" s="180">
        <v>0.01</v>
      </c>
      <c r="E254" s="180" t="s">
        <v>923</v>
      </c>
      <c r="F254" s="180" t="s">
        <v>361</v>
      </c>
      <c r="G254" s="180" t="s">
        <v>361</v>
      </c>
      <c r="H254" s="180"/>
      <c r="I254" s="180"/>
      <c r="J254" s="180"/>
      <c r="K254" s="180">
        <v>0.01</v>
      </c>
      <c r="L254" s="193">
        <v>386493.86</v>
      </c>
      <c r="M254" s="222">
        <v>0.93220000000000003</v>
      </c>
      <c r="N254" s="222"/>
      <c r="O254" s="222">
        <v>0.93220000000000003</v>
      </c>
      <c r="P254" s="180">
        <v>0</v>
      </c>
      <c r="Q254" s="180">
        <v>0</v>
      </c>
    </row>
    <row r="255" spans="1:17" ht="283.5" x14ac:dyDescent="0.25">
      <c r="A255" s="180">
        <v>212</v>
      </c>
      <c r="B255" s="180"/>
      <c r="C255" s="180" t="s">
        <v>946</v>
      </c>
      <c r="D255" s="180">
        <v>0.01</v>
      </c>
      <c r="E255" s="180" t="s">
        <v>947</v>
      </c>
      <c r="F255" s="180" t="s">
        <v>361</v>
      </c>
      <c r="G255" s="180" t="s">
        <v>361</v>
      </c>
      <c r="H255" s="180"/>
      <c r="I255" s="180"/>
      <c r="J255" s="180"/>
      <c r="K255" s="180">
        <v>0.01</v>
      </c>
      <c r="L255" s="193">
        <v>386493.86</v>
      </c>
      <c r="M255" s="222">
        <v>3.8649300000000002</v>
      </c>
      <c r="N255" s="222"/>
      <c r="O255" s="222">
        <v>3.8649300000000002</v>
      </c>
      <c r="P255" s="180">
        <v>0</v>
      </c>
      <c r="Q255" s="180">
        <v>0</v>
      </c>
    </row>
    <row r="256" spans="1:17" ht="283.5" x14ac:dyDescent="0.25">
      <c r="A256" s="180">
        <v>213</v>
      </c>
      <c r="B256" s="180"/>
      <c r="C256" s="180" t="s">
        <v>948</v>
      </c>
      <c r="D256" s="180">
        <v>0.01</v>
      </c>
      <c r="E256" s="180" t="s">
        <v>949</v>
      </c>
      <c r="F256" s="180" t="s">
        <v>361</v>
      </c>
      <c r="G256" s="180" t="s">
        <v>361</v>
      </c>
      <c r="H256" s="180"/>
      <c r="I256" s="180"/>
      <c r="J256" s="180"/>
      <c r="K256" s="180">
        <v>0.01</v>
      </c>
      <c r="L256" s="193">
        <v>386493.86</v>
      </c>
      <c r="M256" s="222">
        <v>3.8649300000000002</v>
      </c>
      <c r="N256" s="222"/>
      <c r="O256" s="222">
        <v>3.8649300000000002</v>
      </c>
      <c r="P256" s="180">
        <v>0</v>
      </c>
      <c r="Q256" s="180">
        <v>0</v>
      </c>
    </row>
    <row r="257" spans="1:17" ht="283.5" x14ac:dyDescent="0.25">
      <c r="A257" s="180">
        <v>214</v>
      </c>
      <c r="B257" s="180"/>
      <c r="C257" s="180" t="s">
        <v>950</v>
      </c>
      <c r="D257" s="180">
        <v>0.01</v>
      </c>
      <c r="E257" s="180" t="s">
        <v>951</v>
      </c>
      <c r="F257" s="180" t="s">
        <v>361</v>
      </c>
      <c r="G257" s="180" t="s">
        <v>361</v>
      </c>
      <c r="H257" s="180"/>
      <c r="I257" s="180"/>
      <c r="J257" s="180"/>
      <c r="K257" s="180">
        <v>0.01</v>
      </c>
      <c r="L257" s="193">
        <v>386493.86</v>
      </c>
      <c r="M257" s="222">
        <v>3.8649300000000002</v>
      </c>
      <c r="N257" s="222"/>
      <c r="O257" s="222">
        <v>3.8649300000000002</v>
      </c>
      <c r="P257" s="180">
        <v>0</v>
      </c>
      <c r="Q257" s="180">
        <v>0</v>
      </c>
    </row>
    <row r="258" spans="1:17" ht="283.5" x14ac:dyDescent="0.25">
      <c r="A258" s="180">
        <v>215</v>
      </c>
      <c r="B258" s="180"/>
      <c r="C258" s="180" t="s">
        <v>952</v>
      </c>
      <c r="D258" s="180">
        <v>0.01</v>
      </c>
      <c r="E258" s="180" t="s">
        <v>930</v>
      </c>
      <c r="F258" s="180" t="s">
        <v>361</v>
      </c>
      <c r="G258" s="180" t="s">
        <v>361</v>
      </c>
      <c r="H258" s="180"/>
      <c r="I258" s="180"/>
      <c r="J258" s="180"/>
      <c r="K258" s="180">
        <v>0.01</v>
      </c>
      <c r="L258" s="193">
        <v>386493.86</v>
      </c>
      <c r="M258" s="222">
        <v>3.8649300000000002</v>
      </c>
      <c r="N258" s="222"/>
      <c r="O258" s="222">
        <v>3.8649300000000002</v>
      </c>
      <c r="P258" s="180">
        <v>0</v>
      </c>
      <c r="Q258" s="180">
        <v>0</v>
      </c>
    </row>
    <row r="259" spans="1:17" ht="283.5" x14ac:dyDescent="0.25">
      <c r="A259" s="180">
        <v>216</v>
      </c>
      <c r="B259" s="180"/>
      <c r="C259" s="180" t="s">
        <v>953</v>
      </c>
      <c r="D259" s="180">
        <v>0.01</v>
      </c>
      <c r="E259" s="180" t="s">
        <v>954</v>
      </c>
      <c r="F259" s="180" t="s">
        <v>361</v>
      </c>
      <c r="G259" s="180" t="s">
        <v>361</v>
      </c>
      <c r="H259" s="180"/>
      <c r="I259" s="180"/>
      <c r="J259" s="180"/>
      <c r="K259" s="180">
        <v>0.01</v>
      </c>
      <c r="L259" s="193">
        <v>386493.86</v>
      </c>
      <c r="M259" s="222">
        <v>3.8649300000000002</v>
      </c>
      <c r="N259" s="222"/>
      <c r="O259" s="222">
        <v>3.8649300000000002</v>
      </c>
      <c r="P259" s="180">
        <v>0</v>
      </c>
      <c r="Q259" s="180">
        <v>0</v>
      </c>
    </row>
    <row r="260" spans="1:17" ht="283.5" x14ac:dyDescent="0.25">
      <c r="A260" s="180">
        <v>217</v>
      </c>
      <c r="B260" s="180"/>
      <c r="C260" s="180" t="s">
        <v>955</v>
      </c>
      <c r="D260" s="180">
        <v>0.01</v>
      </c>
      <c r="E260" s="180" t="s">
        <v>956</v>
      </c>
      <c r="F260" s="180" t="s">
        <v>361</v>
      </c>
      <c r="G260" s="180" t="s">
        <v>361</v>
      </c>
      <c r="H260" s="180"/>
      <c r="I260" s="180"/>
      <c r="J260" s="180"/>
      <c r="K260" s="180">
        <v>0.01</v>
      </c>
      <c r="L260" s="193">
        <v>386493.86</v>
      </c>
      <c r="M260" s="222">
        <v>3.8649300000000002</v>
      </c>
      <c r="N260" s="222"/>
      <c r="O260" s="222">
        <v>3.8649300000000002</v>
      </c>
      <c r="P260" s="180">
        <v>0</v>
      </c>
      <c r="Q260" s="180">
        <v>0</v>
      </c>
    </row>
    <row r="261" spans="1:17" ht="283.5" x14ac:dyDescent="0.25">
      <c r="A261" s="180">
        <v>218</v>
      </c>
      <c r="B261" s="180"/>
      <c r="C261" s="180" t="s">
        <v>957</v>
      </c>
      <c r="D261" s="180">
        <v>0.01</v>
      </c>
      <c r="E261" s="180" t="s">
        <v>958</v>
      </c>
      <c r="F261" s="180" t="s">
        <v>361</v>
      </c>
      <c r="G261" s="180" t="s">
        <v>361</v>
      </c>
      <c r="H261" s="180"/>
      <c r="I261" s="180"/>
      <c r="J261" s="180"/>
      <c r="K261" s="180">
        <v>0.01</v>
      </c>
      <c r="L261" s="193">
        <v>386493.86</v>
      </c>
      <c r="M261" s="222">
        <v>3.8649300000000002</v>
      </c>
      <c r="N261" s="222"/>
      <c r="O261" s="222">
        <v>3.8649300000000002</v>
      </c>
      <c r="P261" s="180">
        <v>0</v>
      </c>
      <c r="Q261" s="180">
        <v>0</v>
      </c>
    </row>
    <row r="262" spans="1:17" ht="283.5" x14ac:dyDescent="0.25">
      <c r="A262" s="180">
        <v>219</v>
      </c>
      <c r="B262" s="180"/>
      <c r="C262" s="180" t="s">
        <v>945</v>
      </c>
      <c r="D262" s="180">
        <v>0.01</v>
      </c>
      <c r="E262" s="180" t="s">
        <v>923</v>
      </c>
      <c r="F262" s="180" t="s">
        <v>361</v>
      </c>
      <c r="G262" s="180" t="s">
        <v>361</v>
      </c>
      <c r="H262" s="180"/>
      <c r="I262" s="180"/>
      <c r="J262" s="180"/>
      <c r="K262" s="180">
        <v>0.01</v>
      </c>
      <c r="L262" s="193">
        <v>386493.86</v>
      </c>
      <c r="M262" s="222">
        <v>0.93220000000000003</v>
      </c>
      <c r="N262" s="222"/>
      <c r="O262" s="222">
        <v>0.93220000000000003</v>
      </c>
      <c r="P262" s="180">
        <v>0</v>
      </c>
      <c r="Q262" s="180">
        <v>0</v>
      </c>
    </row>
    <row r="263" spans="1:17" ht="283.5" x14ac:dyDescent="0.25">
      <c r="A263" s="180">
        <v>220</v>
      </c>
      <c r="B263" s="180"/>
      <c r="C263" s="180" t="s">
        <v>959</v>
      </c>
      <c r="D263" s="180">
        <v>0.01</v>
      </c>
      <c r="E263" s="180" t="s">
        <v>910</v>
      </c>
      <c r="F263" s="180" t="s">
        <v>361</v>
      </c>
      <c r="G263" s="180" t="s">
        <v>361</v>
      </c>
      <c r="H263" s="180"/>
      <c r="I263" s="180"/>
      <c r="J263" s="180"/>
      <c r="K263" s="180">
        <v>0.01</v>
      </c>
      <c r="L263" s="193">
        <v>386493.86</v>
      </c>
      <c r="M263" s="222">
        <v>1.28813</v>
      </c>
      <c r="N263" s="222"/>
      <c r="O263" s="222">
        <v>1.28813</v>
      </c>
      <c r="P263" s="180">
        <v>0</v>
      </c>
      <c r="Q263" s="180">
        <v>0</v>
      </c>
    </row>
    <row r="264" spans="1:17" ht="283.5" x14ac:dyDescent="0.25">
      <c r="A264" s="180">
        <v>221</v>
      </c>
      <c r="B264" s="180"/>
      <c r="C264" s="180" t="s">
        <v>960</v>
      </c>
      <c r="D264" s="180">
        <v>0.01</v>
      </c>
      <c r="E264" s="180" t="s">
        <v>883</v>
      </c>
      <c r="F264" s="180" t="s">
        <v>361</v>
      </c>
      <c r="G264" s="180" t="s">
        <v>361</v>
      </c>
      <c r="H264" s="180"/>
      <c r="I264" s="180"/>
      <c r="J264" s="180"/>
      <c r="K264" s="180">
        <v>0.01</v>
      </c>
      <c r="L264" s="193">
        <v>386493.86</v>
      </c>
      <c r="M264" s="222">
        <v>1.28813</v>
      </c>
      <c r="N264" s="222"/>
      <c r="O264" s="222">
        <v>1.28813</v>
      </c>
      <c r="P264" s="180">
        <v>0</v>
      </c>
      <c r="Q264" s="180">
        <v>0</v>
      </c>
    </row>
    <row r="265" spans="1:17" ht="283.5" x14ac:dyDescent="0.25">
      <c r="A265" s="180">
        <v>222</v>
      </c>
      <c r="B265" s="180"/>
      <c r="C265" s="180" t="s">
        <v>961</v>
      </c>
      <c r="D265" s="180">
        <v>0.01</v>
      </c>
      <c r="E265" s="180" t="s">
        <v>962</v>
      </c>
      <c r="F265" s="180" t="s">
        <v>361</v>
      </c>
      <c r="G265" s="180" t="s">
        <v>361</v>
      </c>
      <c r="H265" s="180"/>
      <c r="I265" s="180"/>
      <c r="J265" s="180"/>
      <c r="K265" s="180">
        <v>0.01</v>
      </c>
      <c r="L265" s="193">
        <v>386493.86</v>
      </c>
      <c r="M265" s="222">
        <v>3.8649300000000002</v>
      </c>
      <c r="N265" s="222"/>
      <c r="O265" s="222">
        <v>3.8649300000000002</v>
      </c>
      <c r="P265" s="180">
        <v>0</v>
      </c>
      <c r="Q265" s="180">
        <v>0</v>
      </c>
    </row>
    <row r="266" spans="1:17" ht="283.5" x14ac:dyDescent="0.25">
      <c r="A266" s="180">
        <v>223</v>
      </c>
      <c r="B266" s="180"/>
      <c r="C266" s="180" t="s">
        <v>963</v>
      </c>
      <c r="D266" s="180">
        <v>0.01</v>
      </c>
      <c r="E266" s="180" t="s">
        <v>964</v>
      </c>
      <c r="F266" s="180" t="s">
        <v>361</v>
      </c>
      <c r="G266" s="180" t="s">
        <v>361</v>
      </c>
      <c r="H266" s="180"/>
      <c r="I266" s="180"/>
      <c r="J266" s="180"/>
      <c r="K266" s="180">
        <v>0.01</v>
      </c>
      <c r="L266" s="193">
        <v>386493.86</v>
      </c>
      <c r="M266" s="222">
        <v>3.8649300000000002</v>
      </c>
      <c r="N266" s="222"/>
      <c r="O266" s="222">
        <v>3.8649300000000002</v>
      </c>
      <c r="P266" s="180">
        <v>0</v>
      </c>
      <c r="Q266" s="180">
        <v>0</v>
      </c>
    </row>
    <row r="267" spans="1:17" ht="283.5" x14ac:dyDescent="0.25">
      <c r="A267" s="180">
        <v>224</v>
      </c>
      <c r="B267" s="180"/>
      <c r="C267" s="180" t="s">
        <v>965</v>
      </c>
      <c r="D267" s="180">
        <v>0.01</v>
      </c>
      <c r="E267" s="180" t="s">
        <v>966</v>
      </c>
      <c r="F267" s="180" t="s">
        <v>361</v>
      </c>
      <c r="G267" s="180" t="s">
        <v>361</v>
      </c>
      <c r="H267" s="180"/>
      <c r="I267" s="180"/>
      <c r="J267" s="180"/>
      <c r="K267" s="180">
        <v>0.01</v>
      </c>
      <c r="L267" s="193">
        <v>386493.86</v>
      </c>
      <c r="M267" s="222">
        <v>3.8649300000000002</v>
      </c>
      <c r="N267" s="222"/>
      <c r="O267" s="222">
        <v>3.8649300000000002</v>
      </c>
      <c r="P267" s="180">
        <v>0</v>
      </c>
      <c r="Q267" s="180">
        <v>0</v>
      </c>
    </row>
    <row r="268" spans="1:17" ht="283.5" x14ac:dyDescent="0.25">
      <c r="A268" s="180">
        <v>225</v>
      </c>
      <c r="B268" s="180"/>
      <c r="C268" s="180" t="s">
        <v>945</v>
      </c>
      <c r="D268" s="180">
        <v>0.01</v>
      </c>
      <c r="E268" s="180" t="s">
        <v>923</v>
      </c>
      <c r="F268" s="180" t="s">
        <v>361</v>
      </c>
      <c r="G268" s="180" t="s">
        <v>361</v>
      </c>
      <c r="H268" s="180"/>
      <c r="I268" s="180"/>
      <c r="J268" s="180"/>
      <c r="K268" s="180">
        <v>0.01</v>
      </c>
      <c r="L268" s="193">
        <v>386493.86</v>
      </c>
      <c r="M268" s="222">
        <v>0.93220000000000003</v>
      </c>
      <c r="N268" s="222"/>
      <c r="O268" s="222">
        <v>0.93220000000000003</v>
      </c>
      <c r="P268" s="180">
        <v>0</v>
      </c>
      <c r="Q268" s="180">
        <v>0</v>
      </c>
    </row>
    <row r="269" spans="1:17" ht="283.5" x14ac:dyDescent="0.25">
      <c r="A269" s="180">
        <v>226</v>
      </c>
      <c r="B269" s="180"/>
      <c r="C269" s="180" t="s">
        <v>967</v>
      </c>
      <c r="D269" s="180">
        <v>0.01</v>
      </c>
      <c r="E269" s="180" t="s">
        <v>968</v>
      </c>
      <c r="F269" s="180" t="s">
        <v>361</v>
      </c>
      <c r="G269" s="180" t="s">
        <v>361</v>
      </c>
      <c r="H269" s="180"/>
      <c r="I269" s="180"/>
      <c r="J269" s="180"/>
      <c r="K269" s="180">
        <v>0.01</v>
      </c>
      <c r="L269" s="193">
        <v>386493.86</v>
      </c>
      <c r="M269" s="222">
        <v>3.8649300000000002</v>
      </c>
      <c r="N269" s="222"/>
      <c r="O269" s="222">
        <v>3.8649300000000002</v>
      </c>
      <c r="P269" s="180">
        <v>0</v>
      </c>
      <c r="Q269" s="180">
        <v>0</v>
      </c>
    </row>
    <row r="270" spans="1:17" ht="283.5" x14ac:dyDescent="0.25">
      <c r="A270" s="180">
        <v>227</v>
      </c>
      <c r="B270" s="180"/>
      <c r="C270" s="180" t="s">
        <v>969</v>
      </c>
      <c r="D270" s="180">
        <v>0.01</v>
      </c>
      <c r="E270" s="180" t="s">
        <v>970</v>
      </c>
      <c r="F270" s="180" t="s">
        <v>361</v>
      </c>
      <c r="G270" s="180" t="s">
        <v>361</v>
      </c>
      <c r="H270" s="180"/>
      <c r="I270" s="180"/>
      <c r="J270" s="180"/>
      <c r="K270" s="180">
        <v>0.01</v>
      </c>
      <c r="L270" s="193">
        <v>386493.86</v>
      </c>
      <c r="M270" s="222">
        <v>3.8649300000000002</v>
      </c>
      <c r="N270" s="222"/>
      <c r="O270" s="222">
        <v>3.8649300000000002</v>
      </c>
      <c r="P270" s="180">
        <v>0</v>
      </c>
      <c r="Q270" s="180">
        <v>0</v>
      </c>
    </row>
    <row r="271" spans="1:17" ht="283.5" x14ac:dyDescent="0.25">
      <c r="A271" s="180">
        <v>228</v>
      </c>
      <c r="B271" s="180"/>
      <c r="C271" s="180" t="s">
        <v>971</v>
      </c>
      <c r="D271" s="180">
        <v>0.01</v>
      </c>
      <c r="E271" s="180" t="s">
        <v>972</v>
      </c>
      <c r="F271" s="180" t="s">
        <v>361</v>
      </c>
      <c r="G271" s="180" t="s">
        <v>361</v>
      </c>
      <c r="H271" s="180"/>
      <c r="I271" s="180"/>
      <c r="J271" s="180"/>
      <c r="K271" s="180">
        <v>0.01</v>
      </c>
      <c r="L271" s="193">
        <v>386493.86</v>
      </c>
      <c r="M271" s="222">
        <v>3.8649300000000002</v>
      </c>
      <c r="N271" s="222"/>
      <c r="O271" s="222">
        <v>3.8649300000000002</v>
      </c>
      <c r="P271" s="180">
        <v>0</v>
      </c>
      <c r="Q271" s="180">
        <v>0</v>
      </c>
    </row>
    <row r="272" spans="1:17" ht="283.5" x14ac:dyDescent="0.25">
      <c r="A272" s="180">
        <v>229</v>
      </c>
      <c r="B272" s="180"/>
      <c r="C272" s="180" t="s">
        <v>973</v>
      </c>
      <c r="D272" s="180">
        <v>0.01</v>
      </c>
      <c r="E272" s="180" t="s">
        <v>974</v>
      </c>
      <c r="F272" s="180" t="s">
        <v>361</v>
      </c>
      <c r="G272" s="180" t="s">
        <v>361</v>
      </c>
      <c r="H272" s="180"/>
      <c r="I272" s="180"/>
      <c r="J272" s="180"/>
      <c r="K272" s="180">
        <v>0.01</v>
      </c>
      <c r="L272" s="193">
        <v>386493.86</v>
      </c>
      <c r="M272" s="222">
        <v>3.8649300000000002</v>
      </c>
      <c r="N272" s="222"/>
      <c r="O272" s="222">
        <v>3.8649300000000002</v>
      </c>
      <c r="P272" s="180">
        <v>0</v>
      </c>
      <c r="Q272" s="180">
        <v>0</v>
      </c>
    </row>
    <row r="273" spans="1:17" ht="283.5" x14ac:dyDescent="0.25">
      <c r="A273" s="180">
        <v>230</v>
      </c>
      <c r="B273" s="180"/>
      <c r="C273" s="180" t="s">
        <v>975</v>
      </c>
      <c r="D273" s="180">
        <v>0.01</v>
      </c>
      <c r="E273" s="180" t="s">
        <v>976</v>
      </c>
      <c r="F273" s="180" t="s">
        <v>361</v>
      </c>
      <c r="G273" s="180" t="s">
        <v>361</v>
      </c>
      <c r="H273" s="180"/>
      <c r="I273" s="180"/>
      <c r="J273" s="180"/>
      <c r="K273" s="180">
        <v>0.01</v>
      </c>
      <c r="L273" s="193">
        <v>386493.86</v>
      </c>
      <c r="M273" s="222">
        <v>3.8649300000000002</v>
      </c>
      <c r="N273" s="222"/>
      <c r="O273" s="222">
        <v>3.8649300000000002</v>
      </c>
      <c r="P273" s="180">
        <v>0</v>
      </c>
      <c r="Q273" s="180">
        <v>0</v>
      </c>
    </row>
    <row r="274" spans="1:17" ht="283.5" x14ac:dyDescent="0.25">
      <c r="A274" s="180">
        <v>231</v>
      </c>
      <c r="B274" s="180"/>
      <c r="C274" s="180" t="s">
        <v>977</v>
      </c>
      <c r="D274" s="180">
        <v>0.01</v>
      </c>
      <c r="E274" s="180" t="s">
        <v>978</v>
      </c>
      <c r="F274" s="180" t="s">
        <v>361</v>
      </c>
      <c r="G274" s="180" t="s">
        <v>361</v>
      </c>
      <c r="H274" s="180"/>
      <c r="I274" s="180"/>
      <c r="J274" s="180"/>
      <c r="K274" s="180">
        <v>0.01</v>
      </c>
      <c r="L274" s="193">
        <v>386493.86</v>
      </c>
      <c r="M274" s="222">
        <v>3.8649300000000002</v>
      </c>
      <c r="N274" s="222"/>
      <c r="O274" s="222">
        <v>3.8649300000000002</v>
      </c>
      <c r="P274" s="180">
        <v>0</v>
      </c>
      <c r="Q274" s="180">
        <v>0</v>
      </c>
    </row>
    <row r="275" spans="1:17" ht="283.5" x14ac:dyDescent="0.25">
      <c r="A275" s="180">
        <v>232</v>
      </c>
      <c r="B275" s="180"/>
      <c r="C275" s="180" t="s">
        <v>979</v>
      </c>
      <c r="D275" s="180">
        <v>0.01</v>
      </c>
      <c r="E275" s="180" t="s">
        <v>980</v>
      </c>
      <c r="F275" s="180" t="s">
        <v>361</v>
      </c>
      <c r="G275" s="180" t="s">
        <v>361</v>
      </c>
      <c r="H275" s="180"/>
      <c r="I275" s="180"/>
      <c r="J275" s="180"/>
      <c r="K275" s="180">
        <v>0.01</v>
      </c>
      <c r="L275" s="193">
        <v>386493.86</v>
      </c>
      <c r="M275" s="222">
        <v>3.8649300000000002</v>
      </c>
      <c r="N275" s="222"/>
      <c r="O275" s="222">
        <v>3.8649300000000002</v>
      </c>
      <c r="P275" s="180">
        <v>0</v>
      </c>
      <c r="Q275" s="180">
        <v>0</v>
      </c>
    </row>
    <row r="276" spans="1:17" ht="283.5" x14ac:dyDescent="0.25">
      <c r="A276" s="180">
        <v>233</v>
      </c>
      <c r="B276" s="180"/>
      <c r="C276" s="180" t="s">
        <v>981</v>
      </c>
      <c r="D276" s="180">
        <v>0.01</v>
      </c>
      <c r="E276" s="180" t="s">
        <v>982</v>
      </c>
      <c r="F276" s="180" t="s">
        <v>361</v>
      </c>
      <c r="G276" s="180" t="s">
        <v>361</v>
      </c>
      <c r="H276" s="180"/>
      <c r="I276" s="180"/>
      <c r="J276" s="180"/>
      <c r="K276" s="180">
        <v>0.01</v>
      </c>
      <c r="L276" s="193">
        <v>386493.86</v>
      </c>
      <c r="M276" s="222">
        <v>3.8649300000000002</v>
      </c>
      <c r="N276" s="222"/>
      <c r="O276" s="222">
        <v>3.8649300000000002</v>
      </c>
      <c r="P276" s="180">
        <v>0</v>
      </c>
      <c r="Q276" s="180">
        <v>0</v>
      </c>
    </row>
    <row r="277" spans="1:17" ht="220.5" x14ac:dyDescent="0.25">
      <c r="A277" s="180">
        <v>234</v>
      </c>
      <c r="B277" s="180"/>
      <c r="C277" s="180" t="s">
        <v>983</v>
      </c>
      <c r="D277" s="180">
        <v>0.3</v>
      </c>
      <c r="E277" s="180" t="s">
        <v>984</v>
      </c>
      <c r="F277" s="180" t="s">
        <v>352</v>
      </c>
      <c r="G277" s="180" t="s">
        <v>352</v>
      </c>
      <c r="H277" s="180"/>
      <c r="I277" s="180"/>
      <c r="J277" s="180"/>
      <c r="K277" s="180">
        <v>0.3</v>
      </c>
      <c r="L277" s="193">
        <v>386493.86</v>
      </c>
      <c r="M277" s="222">
        <v>11.71017</v>
      </c>
      <c r="N277" s="222"/>
      <c r="O277" s="222">
        <v>11.71017</v>
      </c>
      <c r="P277" s="180">
        <v>0</v>
      </c>
      <c r="Q277" s="180">
        <v>0</v>
      </c>
    </row>
    <row r="278" spans="1:17" ht="220.5" x14ac:dyDescent="0.25">
      <c r="A278" s="180">
        <v>235</v>
      </c>
      <c r="B278" s="180"/>
      <c r="C278" s="180" t="s">
        <v>985</v>
      </c>
      <c r="D278" s="180">
        <v>0.01</v>
      </c>
      <c r="E278" s="180" t="s">
        <v>986</v>
      </c>
      <c r="F278" s="180" t="s">
        <v>352</v>
      </c>
      <c r="G278" s="180" t="s">
        <v>352</v>
      </c>
      <c r="H278" s="180"/>
      <c r="I278" s="180"/>
      <c r="J278" s="180"/>
      <c r="K278" s="180">
        <v>0.01</v>
      </c>
      <c r="L278" s="193">
        <v>386493.86</v>
      </c>
      <c r="M278" s="222">
        <v>3.8649300000000002</v>
      </c>
      <c r="N278" s="222"/>
      <c r="O278" s="222">
        <v>3.8649300000000002</v>
      </c>
      <c r="P278" s="180">
        <v>0</v>
      </c>
      <c r="Q278" s="180">
        <v>0</v>
      </c>
    </row>
    <row r="279" spans="1:17" ht="220.5" x14ac:dyDescent="0.25">
      <c r="A279" s="180">
        <v>236</v>
      </c>
      <c r="B279" s="180"/>
      <c r="C279" s="180" t="s">
        <v>987</v>
      </c>
      <c r="D279" s="180">
        <v>1.48</v>
      </c>
      <c r="E279" s="180" t="s">
        <v>873</v>
      </c>
      <c r="F279" s="180" t="s">
        <v>352</v>
      </c>
      <c r="G279" s="180" t="s">
        <v>352</v>
      </c>
      <c r="H279" s="180"/>
      <c r="I279" s="180"/>
      <c r="J279" s="180"/>
      <c r="K279" s="180">
        <v>1.48</v>
      </c>
      <c r="L279" s="193">
        <v>386493.86</v>
      </c>
      <c r="M279" s="222">
        <v>200.20381</v>
      </c>
      <c r="N279" s="222"/>
      <c r="O279" s="222">
        <v>200.20381</v>
      </c>
      <c r="P279" s="180">
        <v>0</v>
      </c>
      <c r="Q279" s="180">
        <v>0</v>
      </c>
    </row>
    <row r="280" spans="1:17" ht="220.5" x14ac:dyDescent="0.25">
      <c r="A280" s="180">
        <v>237</v>
      </c>
      <c r="B280" s="180"/>
      <c r="C280" s="180" t="s">
        <v>983</v>
      </c>
      <c r="D280" s="180">
        <v>0.3</v>
      </c>
      <c r="E280" s="180" t="s">
        <v>988</v>
      </c>
      <c r="F280" s="180" t="s">
        <v>352</v>
      </c>
      <c r="G280" s="180" t="s">
        <v>352</v>
      </c>
      <c r="H280" s="180"/>
      <c r="I280" s="180"/>
      <c r="J280" s="180"/>
      <c r="K280" s="180">
        <v>0.3</v>
      </c>
      <c r="L280" s="193">
        <v>386493.86</v>
      </c>
      <c r="M280" s="222">
        <v>11.52542</v>
      </c>
      <c r="N280" s="222"/>
      <c r="O280" s="222">
        <v>11.52542</v>
      </c>
      <c r="P280" s="180">
        <v>0</v>
      </c>
      <c r="Q280" s="180">
        <v>0</v>
      </c>
    </row>
    <row r="281" spans="1:17" ht="220.5" x14ac:dyDescent="0.25">
      <c r="A281" s="180">
        <v>238</v>
      </c>
      <c r="B281" s="180"/>
      <c r="C281" s="180" t="s">
        <v>989</v>
      </c>
      <c r="D281" s="180">
        <v>0.43</v>
      </c>
      <c r="E281" s="180" t="s">
        <v>990</v>
      </c>
      <c r="F281" s="180" t="s">
        <v>352</v>
      </c>
      <c r="G281" s="180" t="s">
        <v>352</v>
      </c>
      <c r="H281" s="180"/>
      <c r="I281" s="180"/>
      <c r="J281" s="180"/>
      <c r="K281" s="180">
        <v>0.43</v>
      </c>
      <c r="L281" s="193">
        <v>386493.86</v>
      </c>
      <c r="M281" s="222">
        <v>24.928850000000001</v>
      </c>
      <c r="N281" s="222"/>
      <c r="O281" s="222">
        <v>24.928850000000001</v>
      </c>
      <c r="P281" s="180">
        <v>0</v>
      </c>
      <c r="Q281" s="180">
        <v>0</v>
      </c>
    </row>
    <row r="282" spans="1:17" s="1" customFormat="1" ht="15.75" x14ac:dyDescent="0.25">
      <c r="A282" s="381" t="s">
        <v>616</v>
      </c>
      <c r="B282" s="382"/>
      <c r="C282" s="382"/>
      <c r="D282" s="382"/>
      <c r="E282" s="382"/>
      <c r="F282" s="382"/>
      <c r="G282" s="382"/>
      <c r="H282" s="382"/>
      <c r="I282" s="382"/>
      <c r="J282" s="382"/>
      <c r="K282" s="382"/>
      <c r="L282" s="382"/>
      <c r="M282" s="382"/>
      <c r="N282" s="382"/>
      <c r="O282" s="382"/>
      <c r="P282" s="382"/>
      <c r="Q282" s="383"/>
    </row>
    <row r="283" spans="1:17" s="1" customFormat="1" ht="283.5" x14ac:dyDescent="0.25">
      <c r="A283" s="180">
        <v>239</v>
      </c>
      <c r="B283" s="180"/>
      <c r="C283" s="180" t="s">
        <v>991</v>
      </c>
      <c r="D283" s="180">
        <v>0.01</v>
      </c>
      <c r="E283" s="180" t="s">
        <v>992</v>
      </c>
      <c r="F283" s="180" t="s">
        <v>993</v>
      </c>
      <c r="G283" s="180" t="s">
        <v>993</v>
      </c>
      <c r="H283" s="180"/>
      <c r="I283" s="180"/>
      <c r="J283" s="180"/>
      <c r="K283" s="180">
        <v>0.01</v>
      </c>
      <c r="L283" s="193">
        <v>386493.86</v>
      </c>
      <c r="M283" s="180">
        <v>3.8649300000000002</v>
      </c>
      <c r="N283" s="180"/>
      <c r="O283" s="180">
        <v>3.8649300000000002</v>
      </c>
      <c r="P283" s="180">
        <v>0</v>
      </c>
      <c r="Q283" s="180">
        <v>0</v>
      </c>
    </row>
    <row r="284" spans="1:17" s="1" customFormat="1" ht="283.5" x14ac:dyDescent="0.25">
      <c r="A284" s="180">
        <v>240</v>
      </c>
      <c r="B284" s="180"/>
      <c r="C284" s="180" t="s">
        <v>994</v>
      </c>
      <c r="D284" s="180">
        <v>0.01</v>
      </c>
      <c r="E284" s="180" t="s">
        <v>995</v>
      </c>
      <c r="F284" s="180" t="s">
        <v>993</v>
      </c>
      <c r="G284" s="180" t="s">
        <v>993</v>
      </c>
      <c r="H284" s="180"/>
      <c r="I284" s="180"/>
      <c r="J284" s="180"/>
      <c r="K284" s="180">
        <v>0.01</v>
      </c>
      <c r="L284" s="193">
        <v>386493.86</v>
      </c>
      <c r="M284" s="180">
        <v>3.8649300000000002</v>
      </c>
      <c r="N284" s="180"/>
      <c r="O284" s="180">
        <v>3.8649300000000002</v>
      </c>
      <c r="P284" s="180">
        <v>0</v>
      </c>
      <c r="Q284" s="180">
        <v>0</v>
      </c>
    </row>
    <row r="285" spans="1:17" s="1" customFormat="1" ht="283.5" x14ac:dyDescent="0.25">
      <c r="A285" s="180">
        <v>241</v>
      </c>
      <c r="B285" s="180"/>
      <c r="C285" s="180" t="s">
        <v>996</v>
      </c>
      <c r="D285" s="180">
        <v>0.01</v>
      </c>
      <c r="E285" s="180" t="s">
        <v>997</v>
      </c>
      <c r="F285" s="180" t="s">
        <v>993</v>
      </c>
      <c r="G285" s="180" t="s">
        <v>993</v>
      </c>
      <c r="H285" s="180"/>
      <c r="I285" s="180"/>
      <c r="J285" s="180"/>
      <c r="K285" s="180">
        <v>0.01</v>
      </c>
      <c r="L285" s="193">
        <v>386493.86</v>
      </c>
      <c r="M285" s="180">
        <v>3.8649300000000002</v>
      </c>
      <c r="N285" s="180"/>
      <c r="O285" s="180">
        <v>3.8649300000000002</v>
      </c>
      <c r="P285" s="180">
        <v>0</v>
      </c>
      <c r="Q285" s="180">
        <v>0</v>
      </c>
    </row>
    <row r="286" spans="1:17" s="1" customFormat="1" ht="283.5" x14ac:dyDescent="0.25">
      <c r="A286" s="180">
        <v>242</v>
      </c>
      <c r="B286" s="180"/>
      <c r="C286" s="180" t="s">
        <v>998</v>
      </c>
      <c r="D286" s="180">
        <v>0.01</v>
      </c>
      <c r="E286" s="180" t="s">
        <v>999</v>
      </c>
      <c r="F286" s="180" t="s">
        <v>993</v>
      </c>
      <c r="G286" s="180" t="s">
        <v>993</v>
      </c>
      <c r="H286" s="180"/>
      <c r="I286" s="180"/>
      <c r="J286" s="180"/>
      <c r="K286" s="180">
        <v>0.01</v>
      </c>
      <c r="L286" s="193">
        <v>386493.86</v>
      </c>
      <c r="M286" s="180">
        <v>3.8649300000000002</v>
      </c>
      <c r="N286" s="180"/>
      <c r="O286" s="180">
        <v>3.8649300000000002</v>
      </c>
      <c r="P286" s="180">
        <v>0</v>
      </c>
      <c r="Q286" s="180">
        <v>0</v>
      </c>
    </row>
    <row r="287" spans="1:17" s="1" customFormat="1" ht="283.5" x14ac:dyDescent="0.25">
      <c r="A287" s="180">
        <v>243</v>
      </c>
      <c r="B287" s="180"/>
      <c r="C287" s="180" t="s">
        <v>1000</v>
      </c>
      <c r="D287" s="180">
        <v>0.01</v>
      </c>
      <c r="E287" s="180" t="s">
        <v>1001</v>
      </c>
      <c r="F287" s="180" t="s">
        <v>993</v>
      </c>
      <c r="G287" s="180" t="s">
        <v>993</v>
      </c>
      <c r="H287" s="180"/>
      <c r="I287" s="180"/>
      <c r="J287" s="180"/>
      <c r="K287" s="180">
        <v>0.01</v>
      </c>
      <c r="L287" s="193">
        <v>386493.86</v>
      </c>
      <c r="M287" s="180">
        <v>3.8649300000000002</v>
      </c>
      <c r="N287" s="180"/>
      <c r="O287" s="180">
        <v>3.8649300000000002</v>
      </c>
      <c r="P287" s="180">
        <v>0</v>
      </c>
      <c r="Q287" s="180">
        <v>0</v>
      </c>
    </row>
    <row r="288" spans="1:17" s="1" customFormat="1" ht="283.5" x14ac:dyDescent="0.25">
      <c r="A288" s="180">
        <v>244</v>
      </c>
      <c r="B288" s="180"/>
      <c r="C288" s="180" t="s">
        <v>1002</v>
      </c>
      <c r="D288" s="180">
        <v>0.01</v>
      </c>
      <c r="E288" s="180" t="s">
        <v>970</v>
      </c>
      <c r="F288" s="180" t="s">
        <v>993</v>
      </c>
      <c r="G288" s="180" t="s">
        <v>993</v>
      </c>
      <c r="H288" s="180"/>
      <c r="I288" s="180"/>
      <c r="J288" s="180"/>
      <c r="K288" s="180">
        <v>0.01</v>
      </c>
      <c r="L288" s="193">
        <v>386493.86</v>
      </c>
      <c r="M288" s="180">
        <v>3.8649300000000002</v>
      </c>
      <c r="N288" s="180"/>
      <c r="O288" s="180">
        <v>3.8649300000000002</v>
      </c>
      <c r="P288" s="180">
        <v>0</v>
      </c>
      <c r="Q288" s="180">
        <v>0</v>
      </c>
    </row>
    <row r="289" spans="1:17" s="1" customFormat="1" ht="283.5" x14ac:dyDescent="0.25">
      <c r="A289" s="180">
        <v>245</v>
      </c>
      <c r="B289" s="180"/>
      <c r="C289" s="180" t="s">
        <v>1003</v>
      </c>
      <c r="D289" s="180">
        <v>0.01</v>
      </c>
      <c r="E289" s="180" t="s">
        <v>1004</v>
      </c>
      <c r="F289" s="180" t="s">
        <v>993</v>
      </c>
      <c r="G289" s="180" t="s">
        <v>993</v>
      </c>
      <c r="H289" s="180"/>
      <c r="I289" s="180"/>
      <c r="J289" s="180"/>
      <c r="K289" s="180">
        <v>0.01</v>
      </c>
      <c r="L289" s="193">
        <v>386493.86</v>
      </c>
      <c r="M289" s="180">
        <v>3.8649300000000002</v>
      </c>
      <c r="N289" s="180"/>
      <c r="O289" s="180">
        <v>3.8649300000000002</v>
      </c>
      <c r="P289" s="180">
        <v>0</v>
      </c>
      <c r="Q289" s="180">
        <v>0</v>
      </c>
    </row>
    <row r="290" spans="1:17" s="1" customFormat="1" ht="283.5" x14ac:dyDescent="0.25">
      <c r="A290" s="180">
        <v>246</v>
      </c>
      <c r="B290" s="180"/>
      <c r="C290" s="180" t="s">
        <v>1005</v>
      </c>
      <c r="D290" s="180">
        <v>0.01</v>
      </c>
      <c r="E290" s="180" t="s">
        <v>1006</v>
      </c>
      <c r="F290" s="180" t="s">
        <v>993</v>
      </c>
      <c r="G290" s="180" t="s">
        <v>993</v>
      </c>
      <c r="H290" s="180"/>
      <c r="I290" s="180"/>
      <c r="J290" s="180"/>
      <c r="K290" s="180">
        <v>0.01</v>
      </c>
      <c r="L290" s="193">
        <v>386493.86</v>
      </c>
      <c r="M290" s="180">
        <v>3.8649300000000002</v>
      </c>
      <c r="N290" s="180"/>
      <c r="O290" s="180">
        <v>3.8649300000000002</v>
      </c>
      <c r="P290" s="180">
        <v>0</v>
      </c>
      <c r="Q290" s="180">
        <v>0</v>
      </c>
    </row>
    <row r="291" spans="1:17" s="1" customFormat="1" ht="283.5" x14ac:dyDescent="0.25">
      <c r="A291" s="180">
        <v>247</v>
      </c>
      <c r="B291" s="180"/>
      <c r="C291" s="180" t="s">
        <v>1007</v>
      </c>
      <c r="D291" s="180">
        <v>0.01</v>
      </c>
      <c r="E291" s="180" t="s">
        <v>1008</v>
      </c>
      <c r="F291" s="180" t="s">
        <v>993</v>
      </c>
      <c r="G291" s="180" t="s">
        <v>993</v>
      </c>
      <c r="H291" s="180"/>
      <c r="I291" s="180"/>
      <c r="J291" s="180"/>
      <c r="K291" s="180">
        <v>0.01</v>
      </c>
      <c r="L291" s="193">
        <v>386493.86</v>
      </c>
      <c r="M291" s="180">
        <v>3.8649300000000002</v>
      </c>
      <c r="N291" s="180"/>
      <c r="O291" s="180">
        <v>3.8649300000000002</v>
      </c>
      <c r="P291" s="180">
        <v>0</v>
      </c>
      <c r="Q291" s="180">
        <v>0</v>
      </c>
    </row>
    <row r="292" spans="1:17" s="1" customFormat="1" ht="283.5" x14ac:dyDescent="0.25">
      <c r="A292" s="180">
        <v>248</v>
      </c>
      <c r="B292" s="180"/>
      <c r="C292" s="180" t="s">
        <v>1009</v>
      </c>
      <c r="D292" s="180">
        <v>0.01</v>
      </c>
      <c r="E292" s="180" t="s">
        <v>1010</v>
      </c>
      <c r="F292" s="180" t="s">
        <v>993</v>
      </c>
      <c r="G292" s="180" t="s">
        <v>993</v>
      </c>
      <c r="H292" s="180"/>
      <c r="I292" s="180"/>
      <c r="J292" s="180"/>
      <c r="K292" s="180">
        <v>0.01</v>
      </c>
      <c r="L292" s="193">
        <v>386493.86</v>
      </c>
      <c r="M292" s="193">
        <v>2.3007200000000001</v>
      </c>
      <c r="N292" s="193"/>
      <c r="O292" s="193">
        <v>2.3007200000000001</v>
      </c>
      <c r="P292" s="180">
        <v>0</v>
      </c>
      <c r="Q292" s="180">
        <v>0</v>
      </c>
    </row>
    <row r="293" spans="1:17" s="1" customFormat="1" ht="283.5" x14ac:dyDescent="0.25">
      <c r="A293" s="180">
        <v>249</v>
      </c>
      <c r="B293" s="180"/>
      <c r="C293" s="180" t="s">
        <v>1011</v>
      </c>
      <c r="D293" s="180">
        <v>0.01</v>
      </c>
      <c r="E293" s="180" t="s">
        <v>1012</v>
      </c>
      <c r="F293" s="180" t="s">
        <v>993</v>
      </c>
      <c r="G293" s="180" t="s">
        <v>993</v>
      </c>
      <c r="H293" s="180"/>
      <c r="I293" s="180"/>
      <c r="J293" s="180"/>
      <c r="K293" s="180">
        <v>0.01</v>
      </c>
      <c r="L293" s="193">
        <v>386493.86</v>
      </c>
      <c r="M293" s="180">
        <v>3.8649300000000002</v>
      </c>
      <c r="N293" s="180"/>
      <c r="O293" s="180">
        <v>3.8649300000000002</v>
      </c>
      <c r="P293" s="180">
        <v>0</v>
      </c>
      <c r="Q293" s="180">
        <v>0</v>
      </c>
    </row>
    <row r="294" spans="1:17" s="1" customFormat="1" ht="283.5" x14ac:dyDescent="0.25">
      <c r="A294" s="180">
        <v>250</v>
      </c>
      <c r="B294" s="180"/>
      <c r="C294" s="180" t="s">
        <v>1013</v>
      </c>
      <c r="D294" s="180">
        <v>0.01</v>
      </c>
      <c r="E294" s="180" t="s">
        <v>1014</v>
      </c>
      <c r="F294" s="180" t="s">
        <v>993</v>
      </c>
      <c r="G294" s="180" t="s">
        <v>993</v>
      </c>
      <c r="H294" s="180"/>
      <c r="I294" s="180"/>
      <c r="J294" s="180"/>
      <c r="K294" s="180">
        <v>0.01</v>
      </c>
      <c r="L294" s="193">
        <v>386493.86</v>
      </c>
      <c r="M294" s="180">
        <v>3.8649300000000002</v>
      </c>
      <c r="N294" s="180"/>
      <c r="O294" s="180">
        <v>3.8649300000000002</v>
      </c>
      <c r="P294" s="180">
        <v>0</v>
      </c>
      <c r="Q294" s="180">
        <v>0</v>
      </c>
    </row>
    <row r="295" spans="1:17" s="1" customFormat="1" ht="283.5" x14ac:dyDescent="0.25">
      <c r="A295" s="180">
        <v>251</v>
      </c>
      <c r="B295" s="180"/>
      <c r="C295" s="180" t="s">
        <v>1015</v>
      </c>
      <c r="D295" s="180">
        <v>0.01</v>
      </c>
      <c r="E295" s="180" t="s">
        <v>1016</v>
      </c>
      <c r="F295" s="180" t="s">
        <v>993</v>
      </c>
      <c r="G295" s="180" t="s">
        <v>993</v>
      </c>
      <c r="H295" s="180"/>
      <c r="I295" s="180"/>
      <c r="J295" s="180"/>
      <c r="K295" s="180">
        <v>0.01</v>
      </c>
      <c r="L295" s="193">
        <v>386493.86</v>
      </c>
      <c r="M295" s="180">
        <v>3.8649300000000002</v>
      </c>
      <c r="N295" s="180"/>
      <c r="O295" s="180">
        <v>3.8649300000000002</v>
      </c>
      <c r="P295" s="180">
        <v>0</v>
      </c>
      <c r="Q295" s="180">
        <v>0</v>
      </c>
    </row>
    <row r="296" spans="1:17" s="1" customFormat="1" ht="283.5" x14ac:dyDescent="0.25">
      <c r="A296" s="180">
        <v>252</v>
      </c>
      <c r="B296" s="180"/>
      <c r="C296" s="180" t="s">
        <v>1017</v>
      </c>
      <c r="D296" s="180">
        <v>0.01</v>
      </c>
      <c r="E296" s="180" t="s">
        <v>1018</v>
      </c>
      <c r="F296" s="180" t="s">
        <v>993</v>
      </c>
      <c r="G296" s="180" t="s">
        <v>993</v>
      </c>
      <c r="H296" s="180"/>
      <c r="I296" s="180"/>
      <c r="J296" s="180"/>
      <c r="K296" s="180">
        <v>0.01</v>
      </c>
      <c r="L296" s="193">
        <v>386493.86</v>
      </c>
      <c r="M296" s="180">
        <v>3.8649300000000002</v>
      </c>
      <c r="N296" s="180"/>
      <c r="O296" s="180">
        <v>3.8649300000000002</v>
      </c>
      <c r="P296" s="180">
        <v>0</v>
      </c>
      <c r="Q296" s="180">
        <v>0</v>
      </c>
    </row>
    <row r="297" spans="1:17" s="1" customFormat="1" ht="283.5" x14ac:dyDescent="0.25">
      <c r="A297" s="180">
        <v>253</v>
      </c>
      <c r="B297" s="180"/>
      <c r="C297" s="180" t="s">
        <v>1019</v>
      </c>
      <c r="D297" s="180">
        <v>0.01</v>
      </c>
      <c r="E297" s="180" t="s">
        <v>1020</v>
      </c>
      <c r="F297" s="180" t="s">
        <v>993</v>
      </c>
      <c r="G297" s="180" t="s">
        <v>993</v>
      </c>
      <c r="H297" s="180"/>
      <c r="I297" s="180"/>
      <c r="J297" s="180"/>
      <c r="K297" s="180">
        <v>0.01</v>
      </c>
      <c r="L297" s="193">
        <v>386493.86</v>
      </c>
      <c r="M297" s="180">
        <v>3.8649300000000002</v>
      </c>
      <c r="N297" s="180"/>
      <c r="O297" s="180">
        <v>3.8649300000000002</v>
      </c>
      <c r="P297" s="180">
        <v>0</v>
      </c>
      <c r="Q297" s="180">
        <v>0</v>
      </c>
    </row>
    <row r="298" spans="1:17" s="1" customFormat="1" ht="283.5" x14ac:dyDescent="0.25">
      <c r="A298" s="180">
        <v>254</v>
      </c>
      <c r="B298" s="180"/>
      <c r="C298" s="180" t="s">
        <v>1021</v>
      </c>
      <c r="D298" s="180">
        <v>0.01</v>
      </c>
      <c r="E298" s="180" t="s">
        <v>1022</v>
      </c>
      <c r="F298" s="180" t="s">
        <v>993</v>
      </c>
      <c r="G298" s="180" t="s">
        <v>993</v>
      </c>
      <c r="H298" s="180"/>
      <c r="I298" s="180"/>
      <c r="J298" s="180"/>
      <c r="K298" s="180">
        <v>0.01</v>
      </c>
      <c r="L298" s="193">
        <v>386493.86</v>
      </c>
      <c r="M298" s="180">
        <v>3.8649300000000002</v>
      </c>
      <c r="N298" s="180"/>
      <c r="O298" s="180">
        <v>3.8649300000000002</v>
      </c>
      <c r="P298" s="180">
        <v>0</v>
      </c>
      <c r="Q298" s="180">
        <v>0</v>
      </c>
    </row>
    <row r="299" spans="1:17" s="1" customFormat="1" ht="283.5" x14ac:dyDescent="0.25">
      <c r="A299" s="180">
        <v>255</v>
      </c>
      <c r="B299" s="180"/>
      <c r="C299" s="180" t="s">
        <v>1023</v>
      </c>
      <c r="D299" s="180">
        <v>0.01</v>
      </c>
      <c r="E299" s="180" t="s">
        <v>1024</v>
      </c>
      <c r="F299" s="180" t="s">
        <v>993</v>
      </c>
      <c r="G299" s="180" t="s">
        <v>993</v>
      </c>
      <c r="H299" s="180"/>
      <c r="I299" s="180"/>
      <c r="J299" s="180"/>
      <c r="K299" s="180">
        <v>0.01</v>
      </c>
      <c r="L299" s="193">
        <v>386493.86</v>
      </c>
      <c r="M299" s="180">
        <v>3.8649300000000002</v>
      </c>
      <c r="N299" s="180"/>
      <c r="O299" s="180">
        <v>3.8649300000000002</v>
      </c>
      <c r="P299" s="180">
        <v>0</v>
      </c>
      <c r="Q299" s="180">
        <v>0</v>
      </c>
    </row>
    <row r="300" spans="1:17" s="1" customFormat="1" ht="283.5" x14ac:dyDescent="0.25">
      <c r="A300" s="180">
        <v>256</v>
      </c>
      <c r="B300" s="180"/>
      <c r="C300" s="180" t="s">
        <v>1025</v>
      </c>
      <c r="D300" s="180">
        <v>0.01</v>
      </c>
      <c r="E300" s="180" t="s">
        <v>1026</v>
      </c>
      <c r="F300" s="180" t="s">
        <v>993</v>
      </c>
      <c r="G300" s="180" t="s">
        <v>993</v>
      </c>
      <c r="H300" s="180"/>
      <c r="I300" s="180"/>
      <c r="J300" s="180"/>
      <c r="K300" s="180">
        <v>0.01</v>
      </c>
      <c r="L300" s="193">
        <v>386493.86</v>
      </c>
      <c r="M300" s="180">
        <v>3.8649300000000002</v>
      </c>
      <c r="N300" s="180"/>
      <c r="O300" s="180">
        <v>3.8649300000000002</v>
      </c>
      <c r="P300" s="180">
        <v>0</v>
      </c>
      <c r="Q300" s="180">
        <v>0</v>
      </c>
    </row>
    <row r="301" spans="1:17" s="1" customFormat="1" ht="283.5" x14ac:dyDescent="0.25">
      <c r="A301" s="180">
        <v>257</v>
      </c>
      <c r="B301" s="180"/>
      <c r="C301" s="180" t="s">
        <v>1027</v>
      </c>
      <c r="D301" s="180">
        <v>0.01</v>
      </c>
      <c r="E301" s="180" t="s">
        <v>1028</v>
      </c>
      <c r="F301" s="180" t="s">
        <v>993</v>
      </c>
      <c r="G301" s="180" t="s">
        <v>993</v>
      </c>
      <c r="H301" s="180"/>
      <c r="I301" s="180"/>
      <c r="J301" s="180"/>
      <c r="K301" s="180">
        <v>0.01</v>
      </c>
      <c r="L301" s="193">
        <v>386493.86</v>
      </c>
      <c r="M301" s="180">
        <v>3.8649300000000002</v>
      </c>
      <c r="N301" s="180"/>
      <c r="O301" s="180">
        <v>3.8649300000000002</v>
      </c>
      <c r="P301" s="180">
        <v>0</v>
      </c>
      <c r="Q301" s="180">
        <v>0</v>
      </c>
    </row>
    <row r="302" spans="1:17" s="1" customFormat="1" ht="283.5" x14ac:dyDescent="0.25">
      <c r="A302" s="180">
        <v>258</v>
      </c>
      <c r="B302" s="180"/>
      <c r="C302" s="180" t="s">
        <v>1029</v>
      </c>
      <c r="D302" s="180">
        <v>0.01</v>
      </c>
      <c r="E302" s="180" t="s">
        <v>1030</v>
      </c>
      <c r="F302" s="180" t="s">
        <v>993</v>
      </c>
      <c r="G302" s="180" t="s">
        <v>993</v>
      </c>
      <c r="H302" s="180"/>
      <c r="I302" s="180"/>
      <c r="J302" s="180"/>
      <c r="K302" s="180">
        <v>0.01</v>
      </c>
      <c r="L302" s="193">
        <v>386493.86</v>
      </c>
      <c r="M302" s="180">
        <v>3.8649300000000002</v>
      </c>
      <c r="N302" s="180"/>
      <c r="O302" s="180">
        <v>3.8649300000000002</v>
      </c>
      <c r="P302" s="180">
        <v>0</v>
      </c>
      <c r="Q302" s="180">
        <v>0</v>
      </c>
    </row>
    <row r="303" spans="1:17" s="1" customFormat="1" ht="283.5" x14ac:dyDescent="0.25">
      <c r="A303" s="180">
        <v>259</v>
      </c>
      <c r="B303" s="180"/>
      <c r="C303" s="180" t="s">
        <v>1031</v>
      </c>
      <c r="D303" s="180">
        <v>0.01</v>
      </c>
      <c r="E303" s="180" t="s">
        <v>1032</v>
      </c>
      <c r="F303" s="180" t="s">
        <v>993</v>
      </c>
      <c r="G303" s="180" t="s">
        <v>993</v>
      </c>
      <c r="H303" s="180"/>
      <c r="I303" s="180"/>
      <c r="J303" s="180"/>
      <c r="K303" s="180">
        <v>0.01</v>
      </c>
      <c r="L303" s="193">
        <v>386493.86</v>
      </c>
      <c r="M303" s="180">
        <v>3.8649300000000002</v>
      </c>
      <c r="N303" s="180"/>
      <c r="O303" s="180">
        <v>3.8649300000000002</v>
      </c>
      <c r="P303" s="180">
        <v>0</v>
      </c>
      <c r="Q303" s="180">
        <v>0</v>
      </c>
    </row>
    <row r="304" spans="1:17" s="1" customFormat="1" ht="283.5" x14ac:dyDescent="0.25">
      <c r="A304" s="180">
        <v>260</v>
      </c>
      <c r="B304" s="180"/>
      <c r="C304" s="180" t="s">
        <v>1033</v>
      </c>
      <c r="D304" s="180">
        <v>0.01</v>
      </c>
      <c r="E304" s="180" t="s">
        <v>1034</v>
      </c>
      <c r="F304" s="180" t="s">
        <v>993</v>
      </c>
      <c r="G304" s="180" t="s">
        <v>993</v>
      </c>
      <c r="H304" s="180"/>
      <c r="I304" s="180"/>
      <c r="J304" s="180"/>
      <c r="K304" s="180">
        <v>0.01</v>
      </c>
      <c r="L304" s="193">
        <v>386493.86</v>
      </c>
      <c r="M304" s="180">
        <v>3.8649300000000002</v>
      </c>
      <c r="N304" s="180"/>
      <c r="O304" s="180">
        <v>3.8649300000000002</v>
      </c>
      <c r="P304" s="180">
        <v>0</v>
      </c>
      <c r="Q304" s="180">
        <v>0</v>
      </c>
    </row>
    <row r="305" spans="1:17" s="1" customFormat="1" ht="283.5" x14ac:dyDescent="0.25">
      <c r="A305" s="180">
        <v>261</v>
      </c>
      <c r="B305" s="180"/>
      <c r="C305" s="180" t="s">
        <v>1035</v>
      </c>
      <c r="D305" s="180">
        <v>0.01</v>
      </c>
      <c r="E305" s="180" t="s">
        <v>1036</v>
      </c>
      <c r="F305" s="180" t="s">
        <v>993</v>
      </c>
      <c r="G305" s="180" t="s">
        <v>993</v>
      </c>
      <c r="H305" s="180"/>
      <c r="I305" s="180"/>
      <c r="J305" s="180"/>
      <c r="K305" s="180">
        <v>0.01</v>
      </c>
      <c r="L305" s="193">
        <v>386493.86</v>
      </c>
      <c r="M305" s="180">
        <v>3.8649300000000002</v>
      </c>
      <c r="N305" s="180"/>
      <c r="O305" s="180">
        <v>3.8649300000000002</v>
      </c>
      <c r="P305" s="180">
        <v>0</v>
      </c>
      <c r="Q305" s="180">
        <v>0</v>
      </c>
    </row>
    <row r="306" spans="1:17" s="1" customFormat="1" ht="283.5" x14ac:dyDescent="0.25">
      <c r="A306" s="180">
        <v>262</v>
      </c>
      <c r="B306" s="180"/>
      <c r="C306" s="180" t="s">
        <v>1037</v>
      </c>
      <c r="D306" s="180">
        <v>0.01</v>
      </c>
      <c r="E306" s="180" t="s">
        <v>1038</v>
      </c>
      <c r="F306" s="180" t="s">
        <v>993</v>
      </c>
      <c r="G306" s="180" t="s">
        <v>993</v>
      </c>
      <c r="H306" s="180"/>
      <c r="I306" s="180"/>
      <c r="J306" s="180"/>
      <c r="K306" s="180">
        <v>0.01</v>
      </c>
      <c r="L306" s="193">
        <v>386493.86</v>
      </c>
      <c r="M306" s="180">
        <v>3.8649300000000002</v>
      </c>
      <c r="N306" s="180"/>
      <c r="O306" s="180">
        <v>3.8649300000000002</v>
      </c>
      <c r="P306" s="180">
        <v>0</v>
      </c>
      <c r="Q306" s="180">
        <v>0</v>
      </c>
    </row>
    <row r="307" spans="1:17" s="1" customFormat="1" ht="283.5" x14ac:dyDescent="0.25">
      <c r="A307" s="180">
        <v>263</v>
      </c>
      <c r="B307" s="180"/>
      <c r="C307" s="180" t="s">
        <v>1039</v>
      </c>
      <c r="D307" s="180">
        <v>0.01</v>
      </c>
      <c r="E307" s="180" t="s">
        <v>1040</v>
      </c>
      <c r="F307" s="180" t="s">
        <v>993</v>
      </c>
      <c r="G307" s="180" t="s">
        <v>993</v>
      </c>
      <c r="H307" s="180"/>
      <c r="I307" s="180"/>
      <c r="J307" s="180"/>
      <c r="K307" s="180">
        <v>0.01</v>
      </c>
      <c r="L307" s="193">
        <v>386493.86</v>
      </c>
      <c r="M307" s="180">
        <v>3.8649300000000002</v>
      </c>
      <c r="N307" s="180"/>
      <c r="O307" s="180">
        <v>3.8649300000000002</v>
      </c>
      <c r="P307" s="180">
        <v>0</v>
      </c>
      <c r="Q307" s="180">
        <v>0</v>
      </c>
    </row>
    <row r="308" spans="1:17" s="1" customFormat="1" ht="283.5" x14ac:dyDescent="0.25">
      <c r="A308" s="180">
        <v>264</v>
      </c>
      <c r="B308" s="180"/>
      <c r="C308" s="180" t="s">
        <v>1041</v>
      </c>
      <c r="D308" s="180">
        <v>0.01</v>
      </c>
      <c r="E308" s="180" t="s">
        <v>1042</v>
      </c>
      <c r="F308" s="180" t="s">
        <v>993</v>
      </c>
      <c r="G308" s="180" t="s">
        <v>993</v>
      </c>
      <c r="H308" s="180"/>
      <c r="I308" s="180"/>
      <c r="J308" s="180"/>
      <c r="K308" s="180">
        <v>0.01</v>
      </c>
      <c r="L308" s="193">
        <v>386493.86</v>
      </c>
      <c r="M308" s="180">
        <v>3.8649300000000002</v>
      </c>
      <c r="N308" s="180"/>
      <c r="O308" s="180">
        <v>3.8649300000000002</v>
      </c>
      <c r="P308" s="180">
        <v>0</v>
      </c>
      <c r="Q308" s="180">
        <v>0</v>
      </c>
    </row>
    <row r="309" spans="1:17" s="1" customFormat="1" ht="283.5" x14ac:dyDescent="0.25">
      <c r="A309" s="180">
        <v>265</v>
      </c>
      <c r="B309" s="180"/>
      <c r="C309" s="180" t="s">
        <v>1043</v>
      </c>
      <c r="D309" s="180">
        <v>0.01</v>
      </c>
      <c r="E309" s="180" t="s">
        <v>1044</v>
      </c>
      <c r="F309" s="180" t="s">
        <v>993</v>
      </c>
      <c r="G309" s="180" t="s">
        <v>993</v>
      </c>
      <c r="H309" s="180"/>
      <c r="I309" s="180"/>
      <c r="J309" s="180"/>
      <c r="K309" s="180">
        <v>0.01</v>
      </c>
      <c r="L309" s="193">
        <v>386493.86</v>
      </c>
      <c r="M309" s="180">
        <v>3.8649300000000002</v>
      </c>
      <c r="N309" s="180"/>
      <c r="O309" s="180">
        <v>3.8649300000000002</v>
      </c>
      <c r="P309" s="180">
        <v>0</v>
      </c>
      <c r="Q309" s="180">
        <v>0</v>
      </c>
    </row>
    <row r="310" spans="1:17" s="1" customFormat="1" ht="283.5" x14ac:dyDescent="0.25">
      <c r="A310" s="180">
        <v>266</v>
      </c>
      <c r="B310" s="180"/>
      <c r="C310" s="180" t="s">
        <v>1045</v>
      </c>
      <c r="D310" s="180">
        <v>0.01</v>
      </c>
      <c r="E310" s="180" t="s">
        <v>1046</v>
      </c>
      <c r="F310" s="180" t="s">
        <v>993</v>
      </c>
      <c r="G310" s="180" t="s">
        <v>993</v>
      </c>
      <c r="H310" s="180"/>
      <c r="I310" s="180"/>
      <c r="J310" s="180"/>
      <c r="K310" s="180">
        <v>0.01</v>
      </c>
      <c r="L310" s="193">
        <v>386493.86</v>
      </c>
      <c r="M310" s="180">
        <v>3.8649300000000002</v>
      </c>
      <c r="N310" s="180"/>
      <c r="O310" s="180">
        <v>3.8649300000000002</v>
      </c>
      <c r="P310" s="180">
        <v>0</v>
      </c>
      <c r="Q310" s="180">
        <v>0</v>
      </c>
    </row>
    <row r="311" spans="1:17" s="1" customFormat="1" ht="283.5" x14ac:dyDescent="0.25">
      <c r="A311" s="180">
        <v>267</v>
      </c>
      <c r="B311" s="180"/>
      <c r="C311" s="180" t="s">
        <v>1047</v>
      </c>
      <c r="D311" s="180">
        <v>0.01</v>
      </c>
      <c r="E311" s="180" t="s">
        <v>1048</v>
      </c>
      <c r="F311" s="180" t="s">
        <v>993</v>
      </c>
      <c r="G311" s="180" t="s">
        <v>993</v>
      </c>
      <c r="H311" s="180"/>
      <c r="I311" s="180"/>
      <c r="J311" s="180"/>
      <c r="K311" s="180">
        <v>0.01</v>
      </c>
      <c r="L311" s="193">
        <v>386493.86</v>
      </c>
      <c r="M311" s="180">
        <v>3.8649300000000002</v>
      </c>
      <c r="N311" s="180"/>
      <c r="O311" s="180">
        <v>3.8649300000000002</v>
      </c>
      <c r="P311" s="180">
        <v>0</v>
      </c>
      <c r="Q311" s="180">
        <v>0</v>
      </c>
    </row>
    <row r="312" spans="1:17" s="1" customFormat="1" ht="283.5" x14ac:dyDescent="0.25">
      <c r="A312" s="180">
        <v>268</v>
      </c>
      <c r="B312" s="180"/>
      <c r="C312" s="180" t="s">
        <v>1049</v>
      </c>
      <c r="D312" s="180">
        <v>0.01</v>
      </c>
      <c r="E312" s="180" t="s">
        <v>1050</v>
      </c>
      <c r="F312" s="180" t="s">
        <v>993</v>
      </c>
      <c r="G312" s="180" t="s">
        <v>993</v>
      </c>
      <c r="H312" s="180"/>
      <c r="I312" s="180"/>
      <c r="J312" s="180"/>
      <c r="K312" s="180">
        <v>0.01</v>
      </c>
      <c r="L312" s="193">
        <v>386493.86</v>
      </c>
      <c r="M312" s="180">
        <v>3.8649300000000002</v>
      </c>
      <c r="N312" s="180"/>
      <c r="O312" s="180">
        <v>3.8649300000000002</v>
      </c>
      <c r="P312" s="180">
        <v>0</v>
      </c>
      <c r="Q312" s="180">
        <v>0</v>
      </c>
    </row>
    <row r="313" spans="1:17" s="1" customFormat="1" ht="283.5" x14ac:dyDescent="0.25">
      <c r="A313" s="180">
        <v>269</v>
      </c>
      <c r="B313" s="180"/>
      <c r="C313" s="180" t="s">
        <v>1051</v>
      </c>
      <c r="D313" s="180">
        <v>0.01</v>
      </c>
      <c r="E313" s="180" t="s">
        <v>930</v>
      </c>
      <c r="F313" s="180" t="s">
        <v>993</v>
      </c>
      <c r="G313" s="180" t="s">
        <v>993</v>
      </c>
      <c r="H313" s="180"/>
      <c r="I313" s="180"/>
      <c r="J313" s="180"/>
      <c r="K313" s="180">
        <v>0.01</v>
      </c>
      <c r="L313" s="193">
        <v>386493.86</v>
      </c>
      <c r="M313" s="180">
        <v>3.8649300000000002</v>
      </c>
      <c r="N313" s="180"/>
      <c r="O313" s="180">
        <v>3.8649300000000002</v>
      </c>
      <c r="P313" s="180">
        <v>0</v>
      </c>
      <c r="Q313" s="180">
        <v>0</v>
      </c>
    </row>
    <row r="314" spans="1:17" s="1" customFormat="1" ht="283.5" x14ac:dyDescent="0.25">
      <c r="A314" s="180">
        <v>270</v>
      </c>
      <c r="B314" s="180"/>
      <c r="C314" s="180" t="s">
        <v>1052</v>
      </c>
      <c r="D314" s="180">
        <v>0.01</v>
      </c>
      <c r="E314" s="180" t="s">
        <v>1053</v>
      </c>
      <c r="F314" s="180" t="s">
        <v>993</v>
      </c>
      <c r="G314" s="180" t="s">
        <v>993</v>
      </c>
      <c r="H314" s="180"/>
      <c r="I314" s="180"/>
      <c r="J314" s="180"/>
      <c r="K314" s="180">
        <v>0.01</v>
      </c>
      <c r="L314" s="193">
        <v>386493.86</v>
      </c>
      <c r="M314" s="180">
        <v>3.8649300000000002</v>
      </c>
      <c r="N314" s="180"/>
      <c r="O314" s="180">
        <v>3.8649300000000002</v>
      </c>
      <c r="P314" s="180">
        <v>0</v>
      </c>
      <c r="Q314" s="180">
        <v>0</v>
      </c>
    </row>
    <row r="315" spans="1:17" s="1" customFormat="1" ht="283.5" x14ac:dyDescent="0.25">
      <c r="A315" s="180">
        <v>271</v>
      </c>
      <c r="B315" s="180"/>
      <c r="C315" s="180" t="s">
        <v>1054</v>
      </c>
      <c r="D315" s="180">
        <v>0.01</v>
      </c>
      <c r="E315" s="180" t="s">
        <v>1055</v>
      </c>
      <c r="F315" s="180" t="s">
        <v>993</v>
      </c>
      <c r="G315" s="180" t="s">
        <v>993</v>
      </c>
      <c r="H315" s="180"/>
      <c r="I315" s="180"/>
      <c r="J315" s="180"/>
      <c r="K315" s="180">
        <v>0.01</v>
      </c>
      <c r="L315" s="193">
        <v>386493.86</v>
      </c>
      <c r="M315" s="180">
        <v>3.8649300000000002</v>
      </c>
      <c r="N315" s="180"/>
      <c r="O315" s="180">
        <v>3.8649300000000002</v>
      </c>
      <c r="P315" s="180">
        <v>0</v>
      </c>
      <c r="Q315" s="180">
        <v>0</v>
      </c>
    </row>
    <row r="316" spans="1:17" s="1" customFormat="1" ht="283.5" x14ac:dyDescent="0.25">
      <c r="A316" s="180">
        <v>272</v>
      </c>
      <c r="B316" s="180"/>
      <c r="C316" s="180" t="s">
        <v>1056</v>
      </c>
      <c r="D316" s="180">
        <v>0.01</v>
      </c>
      <c r="E316" s="180" t="s">
        <v>1057</v>
      </c>
      <c r="F316" s="180" t="s">
        <v>993</v>
      </c>
      <c r="G316" s="180" t="s">
        <v>993</v>
      </c>
      <c r="H316" s="180"/>
      <c r="I316" s="180"/>
      <c r="J316" s="180"/>
      <c r="K316" s="180">
        <v>0.01</v>
      </c>
      <c r="L316" s="193">
        <v>386493.86</v>
      </c>
      <c r="M316" s="180">
        <v>3.8649300000000002</v>
      </c>
      <c r="N316" s="180"/>
      <c r="O316" s="180">
        <v>3.8649300000000002</v>
      </c>
      <c r="P316" s="180">
        <v>0</v>
      </c>
      <c r="Q316" s="180">
        <v>0</v>
      </c>
    </row>
    <row r="317" spans="1:17" s="1" customFormat="1" ht="283.5" x14ac:dyDescent="0.25">
      <c r="A317" s="180">
        <v>273</v>
      </c>
      <c r="B317" s="180"/>
      <c r="C317" s="180" t="s">
        <v>1058</v>
      </c>
      <c r="D317" s="180">
        <v>0.01</v>
      </c>
      <c r="E317" s="180" t="s">
        <v>1059</v>
      </c>
      <c r="F317" s="180" t="s">
        <v>993</v>
      </c>
      <c r="G317" s="180" t="s">
        <v>993</v>
      </c>
      <c r="H317" s="180"/>
      <c r="I317" s="180"/>
      <c r="J317" s="180"/>
      <c r="K317" s="180">
        <v>0.01</v>
      </c>
      <c r="L317" s="193">
        <v>386493.86</v>
      </c>
      <c r="M317" s="180">
        <v>3.8649300000000002</v>
      </c>
      <c r="N317" s="180"/>
      <c r="O317" s="180">
        <v>3.8649300000000002</v>
      </c>
      <c r="P317" s="180">
        <v>0</v>
      </c>
      <c r="Q317" s="180">
        <v>0</v>
      </c>
    </row>
    <row r="318" spans="1:17" s="1" customFormat="1" ht="283.5" x14ac:dyDescent="0.25">
      <c r="A318" s="180">
        <v>274</v>
      </c>
      <c r="B318" s="180"/>
      <c r="C318" s="180" t="s">
        <v>1060</v>
      </c>
      <c r="D318" s="180">
        <v>0.01</v>
      </c>
      <c r="E318" s="180" t="s">
        <v>1061</v>
      </c>
      <c r="F318" s="180" t="s">
        <v>993</v>
      </c>
      <c r="G318" s="180" t="s">
        <v>993</v>
      </c>
      <c r="H318" s="180"/>
      <c r="I318" s="180"/>
      <c r="J318" s="180"/>
      <c r="K318" s="180">
        <v>0.01</v>
      </c>
      <c r="L318" s="193">
        <v>386493.86</v>
      </c>
      <c r="M318" s="180">
        <v>3.8649300000000002</v>
      </c>
      <c r="N318" s="180"/>
      <c r="O318" s="180">
        <v>3.8649300000000002</v>
      </c>
      <c r="P318" s="180">
        <v>0</v>
      </c>
      <c r="Q318" s="180">
        <v>0</v>
      </c>
    </row>
    <row r="319" spans="1:17" s="1" customFormat="1" ht="283.5" x14ac:dyDescent="0.25">
      <c r="A319" s="180">
        <v>275</v>
      </c>
      <c r="B319" s="180"/>
      <c r="C319" s="180" t="s">
        <v>1062</v>
      </c>
      <c r="D319" s="180">
        <v>0.01</v>
      </c>
      <c r="E319" s="180" t="s">
        <v>1063</v>
      </c>
      <c r="F319" s="180" t="s">
        <v>993</v>
      </c>
      <c r="G319" s="180" t="s">
        <v>993</v>
      </c>
      <c r="H319" s="180"/>
      <c r="I319" s="180"/>
      <c r="J319" s="180"/>
      <c r="K319" s="180">
        <v>0.01</v>
      </c>
      <c r="L319" s="193">
        <v>386493.86</v>
      </c>
      <c r="M319" s="180">
        <v>3.8649300000000002</v>
      </c>
      <c r="N319" s="180"/>
      <c r="O319" s="180">
        <v>3.8649300000000002</v>
      </c>
      <c r="P319" s="180">
        <v>0</v>
      </c>
      <c r="Q319" s="180">
        <v>0</v>
      </c>
    </row>
    <row r="320" spans="1:17" s="1" customFormat="1" ht="283.5" x14ac:dyDescent="0.25">
      <c r="A320" s="180">
        <v>276</v>
      </c>
      <c r="B320" s="180"/>
      <c r="C320" s="180" t="s">
        <v>1064</v>
      </c>
      <c r="D320" s="180">
        <v>0.01</v>
      </c>
      <c r="E320" s="180" t="s">
        <v>1065</v>
      </c>
      <c r="F320" s="180" t="s">
        <v>993</v>
      </c>
      <c r="G320" s="180" t="s">
        <v>993</v>
      </c>
      <c r="H320" s="180"/>
      <c r="I320" s="180"/>
      <c r="J320" s="180"/>
      <c r="K320" s="180">
        <v>0.01</v>
      </c>
      <c r="L320" s="193">
        <v>386493.86</v>
      </c>
      <c r="M320" s="180">
        <v>3.8649300000000002</v>
      </c>
      <c r="N320" s="180"/>
      <c r="O320" s="180">
        <v>3.8649300000000002</v>
      </c>
      <c r="P320" s="180">
        <v>0</v>
      </c>
      <c r="Q320" s="180">
        <v>0</v>
      </c>
    </row>
    <row r="321" spans="1:17" s="1" customFormat="1" ht="283.5" x14ac:dyDescent="0.25">
      <c r="A321" s="180">
        <v>277</v>
      </c>
      <c r="B321" s="180"/>
      <c r="C321" s="180" t="s">
        <v>1066</v>
      </c>
      <c r="D321" s="180">
        <v>0.01</v>
      </c>
      <c r="E321" s="180" t="s">
        <v>1067</v>
      </c>
      <c r="F321" s="180" t="s">
        <v>993</v>
      </c>
      <c r="G321" s="180" t="s">
        <v>993</v>
      </c>
      <c r="H321" s="180"/>
      <c r="I321" s="180"/>
      <c r="J321" s="180"/>
      <c r="K321" s="180">
        <v>0.01</v>
      </c>
      <c r="L321" s="193">
        <v>386493.86</v>
      </c>
      <c r="M321" s="180">
        <v>3.8649300000000002</v>
      </c>
      <c r="N321" s="180"/>
      <c r="O321" s="180">
        <v>3.8649300000000002</v>
      </c>
      <c r="P321" s="180">
        <v>0</v>
      </c>
      <c r="Q321" s="180">
        <v>0</v>
      </c>
    </row>
    <row r="322" spans="1:17" s="1" customFormat="1" ht="283.5" x14ac:dyDescent="0.25">
      <c r="A322" s="180">
        <v>278</v>
      </c>
      <c r="B322" s="180"/>
      <c r="C322" s="180" t="s">
        <v>1068</v>
      </c>
      <c r="D322" s="180">
        <v>0.01</v>
      </c>
      <c r="E322" s="180" t="s">
        <v>1069</v>
      </c>
      <c r="F322" s="180" t="s">
        <v>993</v>
      </c>
      <c r="G322" s="180" t="s">
        <v>993</v>
      </c>
      <c r="H322" s="180"/>
      <c r="I322" s="180"/>
      <c r="J322" s="180"/>
      <c r="K322" s="180">
        <v>0.01</v>
      </c>
      <c r="L322" s="193">
        <v>386493.86</v>
      </c>
      <c r="M322" s="180">
        <v>3.8649300000000002</v>
      </c>
      <c r="N322" s="180"/>
      <c r="O322" s="180">
        <v>3.8649300000000002</v>
      </c>
      <c r="P322" s="180">
        <v>0</v>
      </c>
      <c r="Q322" s="180">
        <v>0</v>
      </c>
    </row>
    <row r="323" spans="1:17" s="1" customFormat="1" ht="283.5" x14ac:dyDescent="0.25">
      <c r="A323" s="180">
        <v>279</v>
      </c>
      <c r="B323" s="180"/>
      <c r="C323" s="180" t="s">
        <v>1070</v>
      </c>
      <c r="D323" s="180">
        <v>0.01</v>
      </c>
      <c r="E323" s="180" t="s">
        <v>1071</v>
      </c>
      <c r="F323" s="180" t="s">
        <v>993</v>
      </c>
      <c r="G323" s="180" t="s">
        <v>993</v>
      </c>
      <c r="H323" s="180"/>
      <c r="I323" s="180"/>
      <c r="J323" s="180"/>
      <c r="K323" s="180">
        <v>0.01</v>
      </c>
      <c r="L323" s="193">
        <v>386493.86</v>
      </c>
      <c r="M323" s="180">
        <v>3.8649300000000002</v>
      </c>
      <c r="N323" s="180"/>
      <c r="O323" s="180">
        <v>3.8649300000000002</v>
      </c>
      <c r="P323" s="180">
        <v>0</v>
      </c>
      <c r="Q323" s="180">
        <v>0</v>
      </c>
    </row>
    <row r="324" spans="1:17" s="1" customFormat="1" ht="283.5" x14ac:dyDescent="0.25">
      <c r="A324" s="180">
        <v>280</v>
      </c>
      <c r="B324" s="180"/>
      <c r="C324" s="180" t="s">
        <v>1072</v>
      </c>
      <c r="D324" s="180">
        <v>0.01</v>
      </c>
      <c r="E324" s="180" t="s">
        <v>1073</v>
      </c>
      <c r="F324" s="180" t="s">
        <v>993</v>
      </c>
      <c r="G324" s="180" t="s">
        <v>993</v>
      </c>
      <c r="H324" s="180"/>
      <c r="I324" s="180"/>
      <c r="J324" s="180"/>
      <c r="K324" s="180">
        <v>0.01</v>
      </c>
      <c r="L324" s="193">
        <v>386493.86</v>
      </c>
      <c r="M324" s="180">
        <v>3.8649300000000002</v>
      </c>
      <c r="N324" s="180"/>
      <c r="O324" s="180">
        <v>3.8649300000000002</v>
      </c>
      <c r="P324" s="180">
        <v>0</v>
      </c>
      <c r="Q324" s="180">
        <v>0</v>
      </c>
    </row>
    <row r="325" spans="1:17" s="1" customFormat="1" ht="283.5" x14ac:dyDescent="0.25">
      <c r="A325" s="180">
        <v>281</v>
      </c>
      <c r="B325" s="180"/>
      <c r="C325" s="180" t="s">
        <v>1074</v>
      </c>
      <c r="D325" s="180">
        <v>0.01</v>
      </c>
      <c r="E325" s="180" t="s">
        <v>1075</v>
      </c>
      <c r="F325" s="180" t="s">
        <v>993</v>
      </c>
      <c r="G325" s="180" t="s">
        <v>993</v>
      </c>
      <c r="H325" s="180"/>
      <c r="I325" s="180"/>
      <c r="J325" s="180"/>
      <c r="K325" s="180">
        <v>0.01</v>
      </c>
      <c r="L325" s="193">
        <v>386493.86</v>
      </c>
      <c r="M325" s="180">
        <v>3.8649300000000002</v>
      </c>
      <c r="N325" s="180"/>
      <c r="O325" s="180">
        <v>3.8649300000000002</v>
      </c>
      <c r="P325" s="180">
        <v>0</v>
      </c>
      <c r="Q325" s="180">
        <v>0</v>
      </c>
    </row>
    <row r="326" spans="1:17" s="1" customFormat="1" ht="283.5" x14ac:dyDescent="0.25">
      <c r="A326" s="180">
        <v>282</v>
      </c>
      <c r="B326" s="180"/>
      <c r="C326" s="180" t="s">
        <v>1076</v>
      </c>
      <c r="D326" s="180">
        <v>0.01</v>
      </c>
      <c r="E326" s="180" t="s">
        <v>1077</v>
      </c>
      <c r="F326" s="180" t="s">
        <v>993</v>
      </c>
      <c r="G326" s="180" t="s">
        <v>993</v>
      </c>
      <c r="H326" s="180"/>
      <c r="I326" s="180"/>
      <c r="J326" s="180"/>
      <c r="K326" s="180">
        <v>0.01</v>
      </c>
      <c r="L326" s="193">
        <v>386493.86</v>
      </c>
      <c r="M326" s="180">
        <v>3.8649300000000002</v>
      </c>
      <c r="N326" s="180"/>
      <c r="O326" s="180">
        <v>3.8649300000000002</v>
      </c>
      <c r="P326" s="180">
        <v>0</v>
      </c>
      <c r="Q326" s="180">
        <v>0</v>
      </c>
    </row>
    <row r="327" spans="1:17" s="1" customFormat="1" ht="283.5" x14ac:dyDescent="0.25">
      <c r="A327" s="180">
        <v>283</v>
      </c>
      <c r="B327" s="180"/>
      <c r="C327" s="180" t="s">
        <v>1078</v>
      </c>
      <c r="D327" s="180">
        <v>0.01</v>
      </c>
      <c r="E327" s="180" t="s">
        <v>1079</v>
      </c>
      <c r="F327" s="180" t="s">
        <v>993</v>
      </c>
      <c r="G327" s="180" t="s">
        <v>993</v>
      </c>
      <c r="H327" s="180"/>
      <c r="I327" s="180"/>
      <c r="J327" s="180"/>
      <c r="K327" s="180">
        <v>0.01</v>
      </c>
      <c r="L327" s="193">
        <v>386493.86</v>
      </c>
      <c r="M327" s="180">
        <v>3.8649300000000002</v>
      </c>
      <c r="N327" s="180"/>
      <c r="O327" s="180">
        <v>3.8649300000000002</v>
      </c>
      <c r="P327" s="180">
        <v>0</v>
      </c>
      <c r="Q327" s="180">
        <v>0</v>
      </c>
    </row>
    <row r="328" spans="1:17" s="1" customFormat="1" ht="283.5" x14ac:dyDescent="0.25">
      <c r="A328" s="180">
        <v>284</v>
      </c>
      <c r="B328" s="180"/>
      <c r="C328" s="180" t="s">
        <v>1080</v>
      </c>
      <c r="D328" s="180">
        <v>0.01</v>
      </c>
      <c r="E328" s="180" t="s">
        <v>1081</v>
      </c>
      <c r="F328" s="180" t="s">
        <v>993</v>
      </c>
      <c r="G328" s="180" t="s">
        <v>993</v>
      </c>
      <c r="H328" s="180"/>
      <c r="I328" s="180"/>
      <c r="J328" s="180"/>
      <c r="K328" s="180">
        <v>0.01</v>
      </c>
      <c r="L328" s="193">
        <v>386493.86</v>
      </c>
      <c r="M328" s="180">
        <v>3.8649300000000002</v>
      </c>
      <c r="N328" s="180"/>
      <c r="O328" s="180">
        <v>3.8649300000000002</v>
      </c>
      <c r="P328" s="180">
        <v>0</v>
      </c>
      <c r="Q328" s="180">
        <v>0</v>
      </c>
    </row>
    <row r="329" spans="1:17" s="1" customFormat="1" ht="283.5" x14ac:dyDescent="0.25">
      <c r="A329" s="180">
        <v>285</v>
      </c>
      <c r="B329" s="180"/>
      <c r="C329" s="180" t="s">
        <v>1082</v>
      </c>
      <c r="D329" s="180">
        <v>0.01</v>
      </c>
      <c r="E329" s="180" t="s">
        <v>1083</v>
      </c>
      <c r="F329" s="180" t="s">
        <v>993</v>
      </c>
      <c r="G329" s="180" t="s">
        <v>993</v>
      </c>
      <c r="H329" s="180"/>
      <c r="I329" s="180"/>
      <c r="J329" s="180"/>
      <c r="K329" s="180">
        <v>0.01</v>
      </c>
      <c r="L329" s="193">
        <v>386493.86</v>
      </c>
      <c r="M329" s="180">
        <v>3.8649300000000002</v>
      </c>
      <c r="N329" s="180"/>
      <c r="O329" s="180">
        <v>3.8649300000000002</v>
      </c>
      <c r="P329" s="180">
        <v>0</v>
      </c>
      <c r="Q329" s="180">
        <v>0</v>
      </c>
    </row>
    <row r="330" spans="1:17" s="1" customFormat="1" ht="283.5" x14ac:dyDescent="0.25">
      <c r="A330" s="180">
        <v>286</v>
      </c>
      <c r="B330" s="180"/>
      <c r="C330" s="180" t="s">
        <v>1084</v>
      </c>
      <c r="D330" s="180">
        <v>0.01</v>
      </c>
      <c r="E330" s="180" t="s">
        <v>1083</v>
      </c>
      <c r="F330" s="180" t="s">
        <v>993</v>
      </c>
      <c r="G330" s="180" t="s">
        <v>993</v>
      </c>
      <c r="H330" s="180"/>
      <c r="I330" s="180"/>
      <c r="J330" s="180"/>
      <c r="K330" s="180">
        <v>0.01</v>
      </c>
      <c r="L330" s="193">
        <v>386493.86</v>
      </c>
      <c r="M330" s="180">
        <v>3.8649300000000002</v>
      </c>
      <c r="N330" s="180"/>
      <c r="O330" s="180">
        <v>3.8649300000000002</v>
      </c>
      <c r="P330" s="180">
        <v>0</v>
      </c>
      <c r="Q330" s="180">
        <v>0</v>
      </c>
    </row>
    <row r="331" spans="1:17" s="1" customFormat="1" ht="283.5" x14ac:dyDescent="0.25">
      <c r="A331" s="180">
        <v>287</v>
      </c>
      <c r="B331" s="180"/>
      <c r="C331" s="180" t="s">
        <v>1085</v>
      </c>
      <c r="D331" s="180">
        <v>0.01</v>
      </c>
      <c r="E331" s="180" t="s">
        <v>1083</v>
      </c>
      <c r="F331" s="180" t="s">
        <v>993</v>
      </c>
      <c r="G331" s="180" t="s">
        <v>993</v>
      </c>
      <c r="H331" s="180"/>
      <c r="I331" s="180"/>
      <c r="J331" s="180"/>
      <c r="K331" s="180">
        <v>0.01</v>
      </c>
      <c r="L331" s="193">
        <v>386493.86</v>
      </c>
      <c r="M331" s="180">
        <v>3.8649300000000002</v>
      </c>
      <c r="N331" s="180"/>
      <c r="O331" s="180">
        <v>3.8649300000000002</v>
      </c>
      <c r="P331" s="180">
        <v>0</v>
      </c>
      <c r="Q331" s="180">
        <v>0</v>
      </c>
    </row>
    <row r="332" spans="1:17" s="1" customFormat="1" ht="220.5" x14ac:dyDescent="0.25">
      <c r="A332" s="180">
        <v>288</v>
      </c>
      <c r="B332" s="180"/>
      <c r="C332" s="180" t="s">
        <v>1086</v>
      </c>
      <c r="D332" s="180">
        <v>0.52</v>
      </c>
      <c r="E332" s="180" t="s">
        <v>1087</v>
      </c>
      <c r="F332" s="180" t="s">
        <v>352</v>
      </c>
      <c r="G332" s="180" t="s">
        <v>352</v>
      </c>
      <c r="H332" s="180"/>
      <c r="I332" s="180"/>
      <c r="J332" s="180"/>
      <c r="K332" s="180">
        <v>0.52</v>
      </c>
      <c r="L332" s="193">
        <v>386493.86</v>
      </c>
      <c r="M332" s="180">
        <v>200.9768</v>
      </c>
      <c r="N332" s="180"/>
      <c r="O332" s="180">
        <v>200.9768</v>
      </c>
      <c r="P332" s="180">
        <v>0</v>
      </c>
      <c r="Q332" s="180">
        <v>0</v>
      </c>
    </row>
    <row r="333" spans="1:17" s="1" customFormat="1" ht="220.5" x14ac:dyDescent="0.25">
      <c r="A333" s="180">
        <v>289</v>
      </c>
      <c r="B333" s="180"/>
      <c r="C333" s="180" t="s">
        <v>989</v>
      </c>
      <c r="D333" s="180">
        <v>0.43</v>
      </c>
      <c r="E333" s="180" t="s">
        <v>990</v>
      </c>
      <c r="F333" s="180" t="s">
        <v>352</v>
      </c>
      <c r="G333" s="180" t="s">
        <v>352</v>
      </c>
      <c r="H333" s="180"/>
      <c r="I333" s="180"/>
      <c r="J333" s="180"/>
      <c r="K333" s="180">
        <v>0.43</v>
      </c>
      <c r="L333" s="193">
        <v>386493.86</v>
      </c>
      <c r="M333" s="193">
        <v>83.096180000000004</v>
      </c>
      <c r="N333" s="193"/>
      <c r="O333" s="193">
        <v>83.096180000000004</v>
      </c>
      <c r="P333" s="180">
        <v>0</v>
      </c>
      <c r="Q333" s="180">
        <v>0</v>
      </c>
    </row>
    <row r="334" spans="1:17" s="1" customFormat="1" ht="220.5" x14ac:dyDescent="0.25">
      <c r="A334" s="180">
        <v>290</v>
      </c>
      <c r="B334" s="180"/>
      <c r="C334" s="180" t="s">
        <v>1088</v>
      </c>
      <c r="D334" s="180">
        <v>7.0000000000000007E-2</v>
      </c>
      <c r="E334" s="180" t="s">
        <v>1089</v>
      </c>
      <c r="F334" s="180" t="s">
        <v>352</v>
      </c>
      <c r="G334" s="180" t="s">
        <v>352</v>
      </c>
      <c r="H334" s="180"/>
      <c r="I334" s="180"/>
      <c r="J334" s="180"/>
      <c r="K334" s="180">
        <v>7.0000000000000007E-2</v>
      </c>
      <c r="L334" s="193">
        <v>386493.86</v>
      </c>
      <c r="M334" s="180">
        <v>27.054559999999999</v>
      </c>
      <c r="N334" s="180"/>
      <c r="O334" s="180">
        <v>27.054559999999999</v>
      </c>
      <c r="P334" s="180">
        <v>0</v>
      </c>
      <c r="Q334" s="180">
        <v>0</v>
      </c>
    </row>
    <row r="335" spans="1:17" s="1" customFormat="1" ht="220.5" x14ac:dyDescent="0.25">
      <c r="A335" s="180">
        <v>291</v>
      </c>
      <c r="B335" s="180"/>
      <c r="C335" s="180" t="s">
        <v>1090</v>
      </c>
      <c r="D335" s="180">
        <v>0.03</v>
      </c>
      <c r="E335" s="180" t="s">
        <v>1091</v>
      </c>
      <c r="F335" s="180" t="s">
        <v>352</v>
      </c>
      <c r="G335" s="180" t="s">
        <v>352</v>
      </c>
      <c r="H335" s="180"/>
      <c r="I335" s="180"/>
      <c r="J335" s="180"/>
      <c r="K335" s="180">
        <v>0.03</v>
      </c>
      <c r="L335" s="193">
        <v>386493.86</v>
      </c>
      <c r="M335" s="180">
        <v>11.59479</v>
      </c>
      <c r="N335" s="180"/>
      <c r="O335" s="180">
        <v>11.59479</v>
      </c>
      <c r="P335" s="180">
        <v>0</v>
      </c>
      <c r="Q335" s="180">
        <v>0</v>
      </c>
    </row>
    <row r="336" spans="1:17" s="1" customFormat="1" ht="220.5" x14ac:dyDescent="0.25">
      <c r="A336" s="180">
        <v>292</v>
      </c>
      <c r="B336" s="180"/>
      <c r="C336" s="180" t="s">
        <v>1092</v>
      </c>
      <c r="D336" s="180">
        <v>3.5000000000000003E-2</v>
      </c>
      <c r="E336" s="180" t="s">
        <v>1093</v>
      </c>
      <c r="F336" s="180" t="s">
        <v>352</v>
      </c>
      <c r="G336" s="180" t="s">
        <v>352</v>
      </c>
      <c r="H336" s="180"/>
      <c r="I336" s="180"/>
      <c r="J336" s="180"/>
      <c r="K336" s="180">
        <v>3.5000000000000003E-2</v>
      </c>
      <c r="L336" s="193">
        <v>386493.86</v>
      </c>
      <c r="M336" s="180">
        <v>13.527279999999999</v>
      </c>
      <c r="N336" s="180"/>
      <c r="O336" s="180">
        <v>13.527279999999999</v>
      </c>
      <c r="P336" s="180">
        <v>0</v>
      </c>
      <c r="Q336" s="180">
        <v>0</v>
      </c>
    </row>
    <row r="337" spans="1:17" s="1" customFormat="1" ht="220.5" x14ac:dyDescent="0.25">
      <c r="A337" s="180">
        <v>293</v>
      </c>
      <c r="B337" s="180"/>
      <c r="C337" s="180" t="s">
        <v>989</v>
      </c>
      <c r="D337" s="180">
        <v>0.43</v>
      </c>
      <c r="E337" s="180" t="s">
        <v>990</v>
      </c>
      <c r="F337" s="180" t="s">
        <v>352</v>
      </c>
      <c r="G337" s="180" t="s">
        <v>352</v>
      </c>
      <c r="H337" s="180"/>
      <c r="I337" s="180"/>
      <c r="J337" s="180"/>
      <c r="K337" s="180">
        <v>0.43</v>
      </c>
      <c r="L337" s="193">
        <v>386493.86</v>
      </c>
      <c r="M337" s="193">
        <v>58.167319999999997</v>
      </c>
      <c r="N337" s="193"/>
      <c r="O337" s="193">
        <v>58.167319999999997</v>
      </c>
      <c r="P337" s="180">
        <v>0</v>
      </c>
      <c r="Q337" s="180">
        <v>0</v>
      </c>
    </row>
    <row r="338" spans="1:17" s="1" customFormat="1" ht="220.5" x14ac:dyDescent="0.25">
      <c r="A338" s="180">
        <v>294</v>
      </c>
      <c r="B338" s="180"/>
      <c r="C338" s="180" t="s">
        <v>1094</v>
      </c>
      <c r="D338" s="180">
        <v>0.01</v>
      </c>
      <c r="E338" s="180" t="s">
        <v>1095</v>
      </c>
      <c r="F338" s="180" t="s">
        <v>352</v>
      </c>
      <c r="G338" s="180" t="s">
        <v>352</v>
      </c>
      <c r="H338" s="180"/>
      <c r="I338" s="180"/>
      <c r="J338" s="180"/>
      <c r="K338" s="180">
        <v>0.01</v>
      </c>
      <c r="L338" s="193">
        <v>386493.86</v>
      </c>
      <c r="M338" s="180">
        <v>3.8649300000000002</v>
      </c>
      <c r="N338" s="180"/>
      <c r="O338" s="180">
        <v>3.8649300000000002</v>
      </c>
      <c r="P338" s="180">
        <v>0</v>
      </c>
      <c r="Q338" s="180">
        <v>0</v>
      </c>
    </row>
    <row r="339" spans="1:17" s="1" customFormat="1" ht="283.5" x14ac:dyDescent="0.25">
      <c r="A339" s="180">
        <v>295</v>
      </c>
      <c r="B339" s="180"/>
      <c r="C339" s="180" t="s">
        <v>1096</v>
      </c>
      <c r="D339" s="180">
        <v>0.01</v>
      </c>
      <c r="E339" s="180" t="s">
        <v>1174</v>
      </c>
      <c r="F339" s="180" t="s">
        <v>361</v>
      </c>
      <c r="G339" s="180" t="s">
        <v>361</v>
      </c>
      <c r="H339" s="180"/>
      <c r="I339" s="180"/>
      <c r="J339" s="180"/>
      <c r="K339" s="180">
        <v>0.01</v>
      </c>
      <c r="L339" s="193">
        <v>386493.86</v>
      </c>
      <c r="M339" s="180">
        <v>3.8649300000000002</v>
      </c>
      <c r="N339" s="180"/>
      <c r="O339" s="180">
        <v>3.8649300000000002</v>
      </c>
      <c r="P339" s="180">
        <v>0</v>
      </c>
      <c r="Q339" s="180">
        <v>0</v>
      </c>
    </row>
    <row r="340" spans="1:17" s="1" customFormat="1" ht="283.5" x14ac:dyDescent="0.25">
      <c r="A340" s="180">
        <v>296</v>
      </c>
      <c r="B340" s="180"/>
      <c r="C340" s="180" t="s">
        <v>1097</v>
      </c>
      <c r="D340" s="180">
        <v>0.01</v>
      </c>
      <c r="E340" s="180" t="s">
        <v>1173</v>
      </c>
      <c r="F340" s="180" t="s">
        <v>361</v>
      </c>
      <c r="G340" s="180" t="s">
        <v>361</v>
      </c>
      <c r="H340" s="180"/>
      <c r="I340" s="180"/>
      <c r="J340" s="180"/>
      <c r="K340" s="180">
        <v>0.01</v>
      </c>
      <c r="L340" s="193">
        <v>386493.86</v>
      </c>
      <c r="M340" s="180">
        <v>3.8649300000000002</v>
      </c>
      <c r="N340" s="180"/>
      <c r="O340" s="180">
        <v>3.8649300000000002</v>
      </c>
      <c r="P340" s="180">
        <v>0</v>
      </c>
      <c r="Q340" s="180">
        <v>0</v>
      </c>
    </row>
    <row r="341" spans="1:17" s="1" customFormat="1" ht="293.25" customHeight="1" x14ac:dyDescent="0.25">
      <c r="A341" s="180">
        <v>297</v>
      </c>
      <c r="B341" s="180"/>
      <c r="C341" s="180" t="s">
        <v>1098</v>
      </c>
      <c r="D341" s="180">
        <v>0.01</v>
      </c>
      <c r="E341" s="180" t="s">
        <v>1172</v>
      </c>
      <c r="F341" s="180" t="s">
        <v>361</v>
      </c>
      <c r="G341" s="180" t="s">
        <v>361</v>
      </c>
      <c r="H341" s="180"/>
      <c r="I341" s="180"/>
      <c r="J341" s="180"/>
      <c r="K341" s="180">
        <v>0.01</v>
      </c>
      <c r="L341" s="193">
        <v>386493.86</v>
      </c>
      <c r="M341" s="180">
        <v>3.8649300000000002</v>
      </c>
      <c r="N341" s="180"/>
      <c r="O341" s="180">
        <v>3.8649300000000002</v>
      </c>
      <c r="P341" s="180">
        <v>0</v>
      </c>
      <c r="Q341" s="180">
        <v>0</v>
      </c>
    </row>
    <row r="342" spans="1:17" s="1" customFormat="1" ht="290.25" customHeight="1" x14ac:dyDescent="0.25">
      <c r="A342" s="180">
        <v>298</v>
      </c>
      <c r="B342" s="180"/>
      <c r="C342" s="180" t="s">
        <v>1099</v>
      </c>
      <c r="D342" s="180">
        <v>0.01</v>
      </c>
      <c r="E342" s="180" t="s">
        <v>1171</v>
      </c>
      <c r="F342" s="180" t="s">
        <v>361</v>
      </c>
      <c r="G342" s="180" t="s">
        <v>361</v>
      </c>
      <c r="H342" s="180"/>
      <c r="I342" s="180"/>
      <c r="J342" s="180"/>
      <c r="K342" s="180">
        <v>0.01</v>
      </c>
      <c r="L342" s="193">
        <v>386493.86</v>
      </c>
      <c r="M342" s="180">
        <v>3.8649300000000002</v>
      </c>
      <c r="N342" s="180"/>
      <c r="O342" s="180">
        <v>3.8649300000000002</v>
      </c>
      <c r="P342" s="180">
        <v>0</v>
      </c>
      <c r="Q342" s="180">
        <v>0</v>
      </c>
    </row>
    <row r="343" spans="1:17" s="1" customFormat="1" ht="283.5" x14ac:dyDescent="0.25">
      <c r="A343" s="180">
        <v>299</v>
      </c>
      <c r="B343" s="180"/>
      <c r="C343" s="180" t="s">
        <v>1100</v>
      </c>
      <c r="D343" s="180">
        <v>0.01</v>
      </c>
      <c r="E343" s="180" t="s">
        <v>1170</v>
      </c>
      <c r="F343" s="180" t="s">
        <v>361</v>
      </c>
      <c r="G343" s="180" t="s">
        <v>361</v>
      </c>
      <c r="H343" s="180"/>
      <c r="I343" s="180"/>
      <c r="J343" s="180"/>
      <c r="K343" s="180">
        <v>0.01</v>
      </c>
      <c r="L343" s="193">
        <v>386493.86</v>
      </c>
      <c r="M343" s="180">
        <v>3.8649300000000002</v>
      </c>
      <c r="N343" s="180"/>
      <c r="O343" s="180">
        <v>3.8649300000000002</v>
      </c>
      <c r="P343" s="180">
        <v>0</v>
      </c>
      <c r="Q343" s="180">
        <v>0</v>
      </c>
    </row>
    <row r="344" spans="1:17" s="1" customFormat="1" ht="283.5" x14ac:dyDescent="0.25">
      <c r="A344" s="180">
        <v>300</v>
      </c>
      <c r="B344" s="180"/>
      <c r="C344" s="180" t="s">
        <v>1101</v>
      </c>
      <c r="D344" s="180">
        <v>0.01</v>
      </c>
      <c r="E344" s="180" t="s">
        <v>1169</v>
      </c>
      <c r="F344" s="180" t="s">
        <v>361</v>
      </c>
      <c r="G344" s="180" t="s">
        <v>361</v>
      </c>
      <c r="H344" s="180"/>
      <c r="I344" s="180"/>
      <c r="J344" s="180"/>
      <c r="K344" s="180">
        <v>0.01</v>
      </c>
      <c r="L344" s="193">
        <v>386493.86</v>
      </c>
      <c r="M344" s="180">
        <v>3.8649300000000002</v>
      </c>
      <c r="N344" s="180"/>
      <c r="O344" s="180">
        <v>3.8649300000000002</v>
      </c>
      <c r="P344" s="180">
        <v>0</v>
      </c>
      <c r="Q344" s="180">
        <v>0</v>
      </c>
    </row>
    <row r="345" spans="1:17" s="1" customFormat="1" ht="283.5" x14ac:dyDescent="0.25">
      <c r="A345" s="180">
        <v>301</v>
      </c>
      <c r="B345" s="180"/>
      <c r="C345" s="180" t="s">
        <v>1102</v>
      </c>
      <c r="D345" s="180">
        <v>0.01</v>
      </c>
      <c r="E345" s="180" t="s">
        <v>1168</v>
      </c>
      <c r="F345" s="180" t="s">
        <v>361</v>
      </c>
      <c r="G345" s="180" t="s">
        <v>361</v>
      </c>
      <c r="H345" s="180"/>
      <c r="I345" s="180"/>
      <c r="J345" s="180"/>
      <c r="K345" s="180">
        <v>0.01</v>
      </c>
      <c r="L345" s="193">
        <v>386493.86</v>
      </c>
      <c r="M345" s="180">
        <v>3.8649300000000002</v>
      </c>
      <c r="N345" s="180"/>
      <c r="O345" s="180">
        <v>3.8649300000000002</v>
      </c>
      <c r="P345" s="180">
        <v>0</v>
      </c>
      <c r="Q345" s="180">
        <v>0</v>
      </c>
    </row>
    <row r="346" spans="1:17" s="1" customFormat="1" ht="283.5" x14ac:dyDescent="0.25">
      <c r="A346" s="180">
        <v>302</v>
      </c>
      <c r="B346" s="180"/>
      <c r="C346" s="180" t="s">
        <v>1103</v>
      </c>
      <c r="D346" s="180">
        <v>0.01</v>
      </c>
      <c r="E346" s="180" t="s">
        <v>1167</v>
      </c>
      <c r="F346" s="180" t="s">
        <v>361</v>
      </c>
      <c r="G346" s="180" t="s">
        <v>361</v>
      </c>
      <c r="H346" s="180"/>
      <c r="I346" s="180"/>
      <c r="J346" s="180"/>
      <c r="K346" s="180">
        <v>0.01</v>
      </c>
      <c r="L346" s="193">
        <v>386493.86</v>
      </c>
      <c r="M346" s="180">
        <v>3.8649300000000002</v>
      </c>
      <c r="N346" s="180"/>
      <c r="O346" s="180">
        <v>3.8649300000000002</v>
      </c>
      <c r="P346" s="180">
        <v>0</v>
      </c>
      <c r="Q346" s="180">
        <v>0</v>
      </c>
    </row>
    <row r="347" spans="1:17" s="1" customFormat="1" ht="283.5" x14ac:dyDescent="0.25">
      <c r="A347" s="180">
        <v>303</v>
      </c>
      <c r="B347" s="180"/>
      <c r="C347" s="180" t="s">
        <v>617</v>
      </c>
      <c r="D347" s="180">
        <v>0.01</v>
      </c>
      <c r="E347" s="180" t="s">
        <v>1166</v>
      </c>
      <c r="F347" s="180" t="s">
        <v>361</v>
      </c>
      <c r="G347" s="180" t="s">
        <v>361</v>
      </c>
      <c r="H347" s="180"/>
      <c r="I347" s="180"/>
      <c r="J347" s="180"/>
      <c r="K347" s="180">
        <v>0.01</v>
      </c>
      <c r="L347" s="193">
        <v>386493.86</v>
      </c>
      <c r="M347" s="180">
        <v>3.8649300000000002</v>
      </c>
      <c r="N347" s="180"/>
      <c r="O347" s="180">
        <v>3.8649300000000002</v>
      </c>
      <c r="P347" s="180">
        <v>0</v>
      </c>
      <c r="Q347" s="180">
        <v>0</v>
      </c>
    </row>
    <row r="348" spans="1:17" s="1" customFormat="1" ht="283.5" x14ac:dyDescent="0.25">
      <c r="A348" s="180">
        <v>304</v>
      </c>
      <c r="B348" s="180"/>
      <c r="C348" s="180" t="s">
        <v>1104</v>
      </c>
      <c r="D348" s="180">
        <v>0.01</v>
      </c>
      <c r="E348" s="180" t="s">
        <v>1165</v>
      </c>
      <c r="F348" s="180" t="s">
        <v>361</v>
      </c>
      <c r="G348" s="180" t="s">
        <v>361</v>
      </c>
      <c r="H348" s="180"/>
      <c r="I348" s="180"/>
      <c r="J348" s="180"/>
      <c r="K348" s="180">
        <v>0.01</v>
      </c>
      <c r="L348" s="193">
        <v>386493.86</v>
      </c>
      <c r="M348" s="193">
        <v>2.3007200000000001</v>
      </c>
      <c r="N348" s="193"/>
      <c r="O348" s="193">
        <v>2.3007200000000001</v>
      </c>
      <c r="P348" s="180">
        <v>0</v>
      </c>
      <c r="Q348" s="180">
        <v>0</v>
      </c>
    </row>
    <row r="349" spans="1:17" s="1" customFormat="1" ht="283.5" x14ac:dyDescent="0.25">
      <c r="A349" s="180">
        <v>305</v>
      </c>
      <c r="B349" s="180"/>
      <c r="C349" s="180" t="s">
        <v>1105</v>
      </c>
      <c r="D349" s="180">
        <v>0.01</v>
      </c>
      <c r="E349" s="180" t="s">
        <v>1164</v>
      </c>
      <c r="F349" s="180" t="s">
        <v>361</v>
      </c>
      <c r="G349" s="180" t="s">
        <v>361</v>
      </c>
      <c r="H349" s="180"/>
      <c r="I349" s="180"/>
      <c r="J349" s="180"/>
      <c r="K349" s="180">
        <v>0.01</v>
      </c>
      <c r="L349" s="193">
        <v>386493.86</v>
      </c>
      <c r="M349" s="193">
        <v>3.8649300000000002</v>
      </c>
      <c r="N349" s="193"/>
      <c r="O349" s="193">
        <v>3.8649300000000002</v>
      </c>
      <c r="P349" s="180">
        <v>0</v>
      </c>
      <c r="Q349" s="180">
        <v>0</v>
      </c>
    </row>
    <row r="350" spans="1:17" s="1" customFormat="1" ht="283.5" x14ac:dyDescent="0.25">
      <c r="A350" s="180">
        <v>306</v>
      </c>
      <c r="B350" s="180"/>
      <c r="C350" s="180" t="s">
        <v>1106</v>
      </c>
      <c r="D350" s="180">
        <v>0.02</v>
      </c>
      <c r="E350" s="180" t="s">
        <v>1163</v>
      </c>
      <c r="F350" s="180" t="s">
        <v>361</v>
      </c>
      <c r="G350" s="180" t="s">
        <v>361</v>
      </c>
      <c r="H350" s="180"/>
      <c r="I350" s="180"/>
      <c r="J350" s="180"/>
      <c r="K350" s="180">
        <v>0.02</v>
      </c>
      <c r="L350" s="193">
        <v>386493.86</v>
      </c>
      <c r="M350" s="193">
        <v>7.72987</v>
      </c>
      <c r="N350" s="193"/>
      <c r="O350" s="193">
        <v>7.72987</v>
      </c>
      <c r="P350" s="180">
        <v>0</v>
      </c>
      <c r="Q350" s="180">
        <v>0</v>
      </c>
    </row>
    <row r="351" spans="1:17" s="1" customFormat="1" ht="283.5" x14ac:dyDescent="0.25">
      <c r="A351" s="180">
        <v>307</v>
      </c>
      <c r="B351" s="180"/>
      <c r="C351" s="180" t="s">
        <v>1107</v>
      </c>
      <c r="D351" s="180">
        <v>0.01</v>
      </c>
      <c r="E351" s="180" t="s">
        <v>1152</v>
      </c>
      <c r="F351" s="180" t="s">
        <v>361</v>
      </c>
      <c r="G351" s="180" t="s">
        <v>361</v>
      </c>
      <c r="H351" s="180"/>
      <c r="I351" s="180"/>
      <c r="J351" s="180"/>
      <c r="K351" s="180">
        <v>0.01</v>
      </c>
      <c r="L351" s="193">
        <v>386493.86</v>
      </c>
      <c r="M351" s="193">
        <v>1.9324600000000001</v>
      </c>
      <c r="N351" s="193"/>
      <c r="O351" s="193">
        <v>1.9324600000000001</v>
      </c>
      <c r="P351" s="180">
        <v>0</v>
      </c>
      <c r="Q351" s="180">
        <v>0</v>
      </c>
    </row>
    <row r="352" spans="1:17" s="1" customFormat="1" ht="283.5" x14ac:dyDescent="0.25">
      <c r="A352" s="180">
        <v>308</v>
      </c>
      <c r="B352" s="180"/>
      <c r="C352" s="180" t="s">
        <v>1108</v>
      </c>
      <c r="D352" s="180">
        <v>0.01</v>
      </c>
      <c r="E352" s="180" t="s">
        <v>1162</v>
      </c>
      <c r="F352" s="180" t="s">
        <v>361</v>
      </c>
      <c r="G352" s="180" t="s">
        <v>361</v>
      </c>
      <c r="H352" s="180"/>
      <c r="I352" s="180"/>
      <c r="J352" s="180"/>
      <c r="K352" s="180">
        <v>0.01</v>
      </c>
      <c r="L352" s="193">
        <v>386493.86</v>
      </c>
      <c r="M352" s="193">
        <v>3.8649300000000002</v>
      </c>
      <c r="N352" s="193"/>
      <c r="O352" s="193">
        <v>3.8649300000000002</v>
      </c>
      <c r="P352" s="180">
        <v>0</v>
      </c>
      <c r="Q352" s="180">
        <v>0</v>
      </c>
    </row>
    <row r="353" spans="1:17" s="1" customFormat="1" ht="283.5" x14ac:dyDescent="0.25">
      <c r="A353" s="180">
        <v>309</v>
      </c>
      <c r="B353" s="180"/>
      <c r="C353" s="180" t="s">
        <v>1109</v>
      </c>
      <c r="D353" s="180">
        <v>0.01</v>
      </c>
      <c r="E353" s="180" t="s">
        <v>1161</v>
      </c>
      <c r="F353" s="180" t="s">
        <v>361</v>
      </c>
      <c r="G353" s="180" t="s">
        <v>361</v>
      </c>
      <c r="H353" s="180"/>
      <c r="I353" s="180"/>
      <c r="J353" s="180"/>
      <c r="K353" s="180">
        <v>0.01</v>
      </c>
      <c r="L353" s="193">
        <v>386493.86</v>
      </c>
      <c r="M353" s="193">
        <v>3.8649300000000002</v>
      </c>
      <c r="N353" s="193"/>
      <c r="O353" s="193">
        <v>3.8649300000000002</v>
      </c>
      <c r="P353" s="180">
        <v>0</v>
      </c>
      <c r="Q353" s="180">
        <v>0</v>
      </c>
    </row>
    <row r="354" spans="1:17" s="1" customFormat="1" ht="283.5" x14ac:dyDescent="0.25">
      <c r="A354" s="180">
        <v>310</v>
      </c>
      <c r="B354" s="180"/>
      <c r="C354" s="180" t="s">
        <v>1110</v>
      </c>
      <c r="D354" s="180">
        <v>0.01</v>
      </c>
      <c r="E354" s="180" t="s">
        <v>1160</v>
      </c>
      <c r="F354" s="180" t="s">
        <v>361</v>
      </c>
      <c r="G354" s="180" t="s">
        <v>361</v>
      </c>
      <c r="H354" s="180"/>
      <c r="I354" s="180"/>
      <c r="J354" s="180"/>
      <c r="K354" s="180">
        <v>0.01</v>
      </c>
      <c r="L354" s="193">
        <v>386493.86</v>
      </c>
      <c r="M354" s="193">
        <v>3.8649300000000002</v>
      </c>
      <c r="N354" s="193"/>
      <c r="O354" s="193">
        <v>3.8649300000000002</v>
      </c>
      <c r="P354" s="180">
        <v>0</v>
      </c>
      <c r="Q354" s="180">
        <v>0</v>
      </c>
    </row>
    <row r="355" spans="1:17" s="1" customFormat="1" ht="283.5" x14ac:dyDescent="0.25">
      <c r="A355" s="180">
        <v>311</v>
      </c>
      <c r="B355" s="180"/>
      <c r="C355" s="180" t="s">
        <v>1111</v>
      </c>
      <c r="D355" s="180">
        <v>0.01</v>
      </c>
      <c r="E355" s="180" t="s">
        <v>1159</v>
      </c>
      <c r="F355" s="180" t="s">
        <v>361</v>
      </c>
      <c r="G355" s="180" t="s">
        <v>361</v>
      </c>
      <c r="H355" s="180"/>
      <c r="I355" s="180"/>
      <c r="J355" s="180"/>
      <c r="K355" s="180">
        <v>0.01</v>
      </c>
      <c r="L355" s="193">
        <v>386493.86</v>
      </c>
      <c r="M355" s="193">
        <v>3.8649300000000002</v>
      </c>
      <c r="N355" s="193"/>
      <c r="O355" s="193">
        <v>3.8649300000000002</v>
      </c>
      <c r="P355" s="180">
        <v>0</v>
      </c>
      <c r="Q355" s="180">
        <v>0</v>
      </c>
    </row>
    <row r="356" spans="1:17" s="1" customFormat="1" ht="283.5" x14ac:dyDescent="0.25">
      <c r="A356" s="180">
        <v>312</v>
      </c>
      <c r="B356" s="180"/>
      <c r="C356" s="180" t="s">
        <v>1112</v>
      </c>
      <c r="D356" s="180">
        <v>0.01</v>
      </c>
      <c r="E356" s="180" t="s">
        <v>1026</v>
      </c>
      <c r="F356" s="180" t="s">
        <v>361</v>
      </c>
      <c r="G356" s="180" t="s">
        <v>361</v>
      </c>
      <c r="H356" s="180"/>
      <c r="I356" s="180"/>
      <c r="J356" s="180"/>
      <c r="K356" s="180">
        <v>0.01</v>
      </c>
      <c r="L356" s="193">
        <v>386493.86</v>
      </c>
      <c r="M356" s="193">
        <v>3.8649300000000002</v>
      </c>
      <c r="N356" s="193"/>
      <c r="O356" s="193">
        <v>3.8649300000000002</v>
      </c>
      <c r="P356" s="180">
        <v>0</v>
      </c>
      <c r="Q356" s="180">
        <v>0</v>
      </c>
    </row>
    <row r="357" spans="1:17" s="1" customFormat="1" ht="283.5" x14ac:dyDescent="0.25">
      <c r="A357" s="180">
        <v>313</v>
      </c>
      <c r="B357" s="180"/>
      <c r="C357" s="180" t="s">
        <v>1113</v>
      </c>
      <c r="D357" s="180">
        <v>0.01</v>
      </c>
      <c r="E357" s="180" t="s">
        <v>1158</v>
      </c>
      <c r="F357" s="180" t="s">
        <v>361</v>
      </c>
      <c r="G357" s="180" t="s">
        <v>361</v>
      </c>
      <c r="H357" s="180"/>
      <c r="I357" s="180"/>
      <c r="J357" s="180"/>
      <c r="K357" s="180">
        <v>0.01</v>
      </c>
      <c r="L357" s="193">
        <v>386493.86</v>
      </c>
      <c r="M357" s="193">
        <v>3.8649300000000002</v>
      </c>
      <c r="N357" s="193"/>
      <c r="O357" s="193">
        <v>3.8649300000000002</v>
      </c>
      <c r="P357" s="180">
        <v>0</v>
      </c>
      <c r="Q357" s="180">
        <v>0</v>
      </c>
    </row>
    <row r="358" spans="1:17" s="1" customFormat="1" ht="283.5" x14ac:dyDescent="0.25">
      <c r="A358" s="180">
        <v>314</v>
      </c>
      <c r="B358" s="180"/>
      <c r="C358" s="180" t="s">
        <v>1114</v>
      </c>
      <c r="D358" s="180">
        <v>0.01</v>
      </c>
      <c r="E358" s="180" t="s">
        <v>1157</v>
      </c>
      <c r="F358" s="180" t="s">
        <v>361</v>
      </c>
      <c r="G358" s="180" t="s">
        <v>361</v>
      </c>
      <c r="H358" s="180"/>
      <c r="I358" s="180"/>
      <c r="J358" s="180"/>
      <c r="K358" s="180">
        <v>0.01</v>
      </c>
      <c r="L358" s="193">
        <v>386493.86</v>
      </c>
      <c r="M358" s="193">
        <v>3.8649300000000002</v>
      </c>
      <c r="N358" s="193"/>
      <c r="O358" s="193">
        <v>3.8649300000000002</v>
      </c>
      <c r="P358" s="180">
        <v>0</v>
      </c>
      <c r="Q358" s="180">
        <v>0</v>
      </c>
    </row>
    <row r="359" spans="1:17" s="1" customFormat="1" ht="283.5" x14ac:dyDescent="0.25">
      <c r="A359" s="180">
        <v>315</v>
      </c>
      <c r="B359" s="180"/>
      <c r="C359" s="180" t="s">
        <v>1115</v>
      </c>
      <c r="D359" s="180">
        <v>0.01</v>
      </c>
      <c r="E359" s="180" t="s">
        <v>1156</v>
      </c>
      <c r="F359" s="180" t="s">
        <v>361</v>
      </c>
      <c r="G359" s="180" t="s">
        <v>361</v>
      </c>
      <c r="H359" s="180"/>
      <c r="I359" s="180"/>
      <c r="J359" s="180"/>
      <c r="K359" s="180">
        <v>0.01</v>
      </c>
      <c r="L359" s="193">
        <v>386493.86</v>
      </c>
      <c r="M359" s="193">
        <v>3.8649300000000002</v>
      </c>
      <c r="N359" s="193"/>
      <c r="O359" s="193">
        <v>3.8649300000000002</v>
      </c>
      <c r="P359" s="180">
        <v>0</v>
      </c>
      <c r="Q359" s="180">
        <v>0</v>
      </c>
    </row>
    <row r="360" spans="1:17" s="1" customFormat="1" ht="283.5" x14ac:dyDescent="0.25">
      <c r="A360" s="180">
        <v>316</v>
      </c>
      <c r="B360" s="180"/>
      <c r="C360" s="180" t="s">
        <v>618</v>
      </c>
      <c r="D360" s="180">
        <v>0.01</v>
      </c>
      <c r="E360" s="180" t="s">
        <v>1155</v>
      </c>
      <c r="F360" s="180" t="s">
        <v>361</v>
      </c>
      <c r="G360" s="180" t="s">
        <v>361</v>
      </c>
      <c r="H360" s="180"/>
      <c r="I360" s="180"/>
      <c r="J360" s="180"/>
      <c r="K360" s="180">
        <v>0.01</v>
      </c>
      <c r="L360" s="193">
        <v>386493.86</v>
      </c>
      <c r="M360" s="193">
        <v>3.8649300000000002</v>
      </c>
      <c r="N360" s="193"/>
      <c r="O360" s="193">
        <v>3.8649300000000002</v>
      </c>
      <c r="P360" s="180">
        <v>0</v>
      </c>
      <c r="Q360" s="180">
        <v>0</v>
      </c>
    </row>
    <row r="361" spans="1:17" s="1" customFormat="1" ht="283.5" x14ac:dyDescent="0.25">
      <c r="A361" s="180">
        <v>317</v>
      </c>
      <c r="B361" s="180"/>
      <c r="C361" s="180" t="s">
        <v>1116</v>
      </c>
      <c r="D361" s="180">
        <v>0.01</v>
      </c>
      <c r="E361" s="180" t="s">
        <v>1154</v>
      </c>
      <c r="F361" s="180" t="s">
        <v>361</v>
      </c>
      <c r="G361" s="180" t="s">
        <v>361</v>
      </c>
      <c r="H361" s="180"/>
      <c r="I361" s="180"/>
      <c r="J361" s="180"/>
      <c r="K361" s="180">
        <v>0.01</v>
      </c>
      <c r="L361" s="193">
        <v>386493.86</v>
      </c>
      <c r="M361" s="193">
        <v>3.8649300000000002</v>
      </c>
      <c r="N361" s="193"/>
      <c r="O361" s="193">
        <v>3.8649300000000002</v>
      </c>
      <c r="P361" s="180">
        <v>0</v>
      </c>
      <c r="Q361" s="180">
        <v>0</v>
      </c>
    </row>
    <row r="362" spans="1:17" s="1" customFormat="1" ht="283.5" x14ac:dyDescent="0.25">
      <c r="A362" s="180">
        <v>318</v>
      </c>
      <c r="B362" s="180"/>
      <c r="C362" s="180" t="s">
        <v>1117</v>
      </c>
      <c r="D362" s="180">
        <v>0.01</v>
      </c>
      <c r="E362" s="180" t="s">
        <v>1153</v>
      </c>
      <c r="F362" s="180" t="s">
        <v>361</v>
      </c>
      <c r="G362" s="180" t="s">
        <v>361</v>
      </c>
      <c r="H362" s="180"/>
      <c r="I362" s="180"/>
      <c r="J362" s="180"/>
      <c r="K362" s="180">
        <v>0.01</v>
      </c>
      <c r="L362" s="193">
        <v>386493.86</v>
      </c>
      <c r="M362" s="193">
        <v>3.8649300000000002</v>
      </c>
      <c r="N362" s="193"/>
      <c r="O362" s="193">
        <v>3.8649300000000002</v>
      </c>
      <c r="P362" s="180">
        <v>0</v>
      </c>
      <c r="Q362" s="180">
        <v>0</v>
      </c>
    </row>
    <row r="363" spans="1:17" s="1" customFormat="1" ht="283.5" x14ac:dyDescent="0.25">
      <c r="A363" s="180">
        <v>319</v>
      </c>
      <c r="B363" s="180"/>
      <c r="C363" s="180" t="s">
        <v>1107</v>
      </c>
      <c r="D363" s="180">
        <v>0.01</v>
      </c>
      <c r="E363" s="180" t="s">
        <v>1152</v>
      </c>
      <c r="F363" s="180" t="s">
        <v>361</v>
      </c>
      <c r="G363" s="180" t="s">
        <v>361</v>
      </c>
      <c r="H363" s="180"/>
      <c r="I363" s="180"/>
      <c r="J363" s="180"/>
      <c r="K363" s="180">
        <v>0.01</v>
      </c>
      <c r="L363" s="193">
        <v>386493.86</v>
      </c>
      <c r="M363" s="193">
        <v>1.9324600000000001</v>
      </c>
      <c r="N363" s="193"/>
      <c r="O363" s="193">
        <v>1.9324600000000001</v>
      </c>
      <c r="P363" s="180">
        <v>0</v>
      </c>
      <c r="Q363" s="180">
        <v>0</v>
      </c>
    </row>
    <row r="364" spans="1:17" s="1" customFormat="1" ht="283.5" x14ac:dyDescent="0.25">
      <c r="A364" s="180">
        <v>320</v>
      </c>
      <c r="B364" s="180"/>
      <c r="C364" s="180" t="s">
        <v>1118</v>
      </c>
      <c r="D364" s="180">
        <v>0.01</v>
      </c>
      <c r="E364" s="180" t="s">
        <v>1151</v>
      </c>
      <c r="F364" s="180" t="s">
        <v>361</v>
      </c>
      <c r="G364" s="180" t="s">
        <v>361</v>
      </c>
      <c r="H364" s="180"/>
      <c r="I364" s="180"/>
      <c r="J364" s="180"/>
      <c r="K364" s="180">
        <v>0.01</v>
      </c>
      <c r="L364" s="193">
        <v>386493.86</v>
      </c>
      <c r="M364" s="193">
        <v>3.8649300000000002</v>
      </c>
      <c r="N364" s="193"/>
      <c r="O364" s="193">
        <v>3.8649300000000002</v>
      </c>
      <c r="P364" s="180">
        <v>0</v>
      </c>
      <c r="Q364" s="180">
        <v>0</v>
      </c>
    </row>
    <row r="365" spans="1:17" s="1" customFormat="1" ht="283.5" x14ac:dyDescent="0.25">
      <c r="A365" s="180">
        <v>321</v>
      </c>
      <c r="B365" s="180"/>
      <c r="C365" s="180" t="s">
        <v>1119</v>
      </c>
      <c r="D365" s="180">
        <v>0.01</v>
      </c>
      <c r="E365" s="180" t="s">
        <v>1026</v>
      </c>
      <c r="F365" s="180" t="s">
        <v>361</v>
      </c>
      <c r="G365" s="180" t="s">
        <v>361</v>
      </c>
      <c r="H365" s="180"/>
      <c r="I365" s="180"/>
      <c r="J365" s="180"/>
      <c r="K365" s="180">
        <v>0.01</v>
      </c>
      <c r="L365" s="193">
        <v>386493.86</v>
      </c>
      <c r="M365" s="193">
        <v>3.8649300000000002</v>
      </c>
      <c r="N365" s="193"/>
      <c r="O365" s="193">
        <v>3.8649300000000002</v>
      </c>
      <c r="P365" s="180">
        <v>0</v>
      </c>
      <c r="Q365" s="180">
        <v>0</v>
      </c>
    </row>
    <row r="366" spans="1:17" s="1" customFormat="1" ht="283.5" x14ac:dyDescent="0.25">
      <c r="A366" s="180">
        <v>322</v>
      </c>
      <c r="B366" s="180"/>
      <c r="C366" s="180" t="s">
        <v>1120</v>
      </c>
      <c r="D366" s="180">
        <v>0.01</v>
      </c>
      <c r="E366" s="180" t="s">
        <v>1150</v>
      </c>
      <c r="F366" s="180" t="s">
        <v>361</v>
      </c>
      <c r="G366" s="180" t="s">
        <v>361</v>
      </c>
      <c r="H366" s="180"/>
      <c r="I366" s="180"/>
      <c r="J366" s="180"/>
      <c r="K366" s="180">
        <v>0.01</v>
      </c>
      <c r="L366" s="193">
        <v>386493.86</v>
      </c>
      <c r="M366" s="193">
        <v>3.8649300000000002</v>
      </c>
      <c r="N366" s="193"/>
      <c r="O366" s="193">
        <v>3.8649300000000002</v>
      </c>
      <c r="P366" s="180">
        <v>0</v>
      </c>
      <c r="Q366" s="180">
        <v>0</v>
      </c>
    </row>
    <row r="367" spans="1:17" s="1" customFormat="1" ht="283.5" x14ac:dyDescent="0.25">
      <c r="A367" s="180">
        <v>323</v>
      </c>
      <c r="B367" s="180"/>
      <c r="C367" s="180" t="s">
        <v>1121</v>
      </c>
      <c r="D367" s="180">
        <v>0.01</v>
      </c>
      <c r="E367" s="180" t="s">
        <v>1149</v>
      </c>
      <c r="F367" s="180" t="s">
        <v>361</v>
      </c>
      <c r="G367" s="180" t="s">
        <v>361</v>
      </c>
      <c r="H367" s="180"/>
      <c r="I367" s="180"/>
      <c r="J367" s="180"/>
      <c r="K367" s="180">
        <v>0.01</v>
      </c>
      <c r="L367" s="193">
        <v>386493.86</v>
      </c>
      <c r="M367" s="193">
        <v>3.8649300000000002</v>
      </c>
      <c r="N367" s="193"/>
      <c r="O367" s="193">
        <v>3.8649300000000002</v>
      </c>
      <c r="P367" s="180">
        <v>0</v>
      </c>
      <c r="Q367" s="180">
        <v>0</v>
      </c>
    </row>
    <row r="368" spans="1:17" s="1" customFormat="1" ht="283.5" x14ac:dyDescent="0.25">
      <c r="A368" s="180">
        <v>324</v>
      </c>
      <c r="B368" s="180"/>
      <c r="C368" s="180" t="s">
        <v>1122</v>
      </c>
      <c r="D368" s="180">
        <v>0.01</v>
      </c>
      <c r="E368" s="180" t="s">
        <v>1148</v>
      </c>
      <c r="F368" s="180" t="s">
        <v>361</v>
      </c>
      <c r="G368" s="180" t="s">
        <v>361</v>
      </c>
      <c r="H368" s="180"/>
      <c r="I368" s="180"/>
      <c r="J368" s="180"/>
      <c r="K368" s="180">
        <v>0.01</v>
      </c>
      <c r="L368" s="193">
        <v>386493.86</v>
      </c>
      <c r="M368" s="193">
        <v>3.8649300000000002</v>
      </c>
      <c r="N368" s="193"/>
      <c r="O368" s="193">
        <v>3.8649300000000002</v>
      </c>
      <c r="P368" s="180">
        <v>0</v>
      </c>
      <c r="Q368" s="180">
        <v>0</v>
      </c>
    </row>
    <row r="369" spans="1:17" s="1" customFormat="1" ht="283.5" x14ac:dyDescent="0.25">
      <c r="A369" s="180">
        <v>325</v>
      </c>
      <c r="B369" s="180"/>
      <c r="C369" s="180" t="s">
        <v>1123</v>
      </c>
      <c r="D369" s="180">
        <v>0.01</v>
      </c>
      <c r="E369" s="180" t="s">
        <v>1147</v>
      </c>
      <c r="F369" s="180" t="s">
        <v>361</v>
      </c>
      <c r="G369" s="180" t="s">
        <v>361</v>
      </c>
      <c r="H369" s="180"/>
      <c r="I369" s="180"/>
      <c r="J369" s="180"/>
      <c r="K369" s="180">
        <v>0.01</v>
      </c>
      <c r="L369" s="193">
        <v>386493.86</v>
      </c>
      <c r="M369" s="193">
        <v>3.8649300000000002</v>
      </c>
      <c r="N369" s="193"/>
      <c r="O369" s="193">
        <v>3.8649300000000002</v>
      </c>
      <c r="P369" s="180">
        <v>0</v>
      </c>
      <c r="Q369" s="180">
        <v>0</v>
      </c>
    </row>
    <row r="370" spans="1:17" s="1" customFormat="1" ht="283.5" x14ac:dyDescent="0.25">
      <c r="A370" s="180">
        <v>326</v>
      </c>
      <c r="B370" s="180"/>
      <c r="C370" s="180" t="s">
        <v>1124</v>
      </c>
      <c r="D370" s="180">
        <v>0.01</v>
      </c>
      <c r="E370" s="180" t="s">
        <v>1146</v>
      </c>
      <c r="F370" s="180" t="s">
        <v>361</v>
      </c>
      <c r="G370" s="180" t="s">
        <v>361</v>
      </c>
      <c r="H370" s="180"/>
      <c r="I370" s="180"/>
      <c r="J370" s="180"/>
      <c r="K370" s="180">
        <v>0.01</v>
      </c>
      <c r="L370" s="193">
        <v>386493.86</v>
      </c>
      <c r="M370" s="193">
        <v>3.8649300000000002</v>
      </c>
      <c r="N370" s="193"/>
      <c r="O370" s="193">
        <v>3.8649300000000002</v>
      </c>
      <c r="P370" s="180">
        <v>0</v>
      </c>
      <c r="Q370" s="180">
        <v>0</v>
      </c>
    </row>
    <row r="371" spans="1:17" s="1" customFormat="1" ht="283.5" x14ac:dyDescent="0.25">
      <c r="A371" s="180">
        <v>327</v>
      </c>
      <c r="B371" s="180"/>
      <c r="C371" s="180" t="s">
        <v>1125</v>
      </c>
      <c r="D371" s="180">
        <v>0.01</v>
      </c>
      <c r="E371" s="180" t="s">
        <v>1145</v>
      </c>
      <c r="F371" s="180" t="s">
        <v>361</v>
      </c>
      <c r="G371" s="180" t="s">
        <v>361</v>
      </c>
      <c r="H371" s="180"/>
      <c r="I371" s="180"/>
      <c r="J371" s="180"/>
      <c r="K371" s="180">
        <v>0.01</v>
      </c>
      <c r="L371" s="193">
        <v>386493.86</v>
      </c>
      <c r="M371" s="193">
        <v>3.8649300000000002</v>
      </c>
      <c r="N371" s="193"/>
      <c r="O371" s="193">
        <v>3.8649300000000002</v>
      </c>
      <c r="P371" s="180">
        <v>0</v>
      </c>
      <c r="Q371" s="180">
        <v>0</v>
      </c>
    </row>
    <row r="372" spans="1:17" s="1" customFormat="1" ht="220.5" x14ac:dyDescent="0.25">
      <c r="A372" s="180">
        <v>328</v>
      </c>
      <c r="B372" s="180"/>
      <c r="C372" s="180" t="s">
        <v>1126</v>
      </c>
      <c r="D372" s="180">
        <v>0.01</v>
      </c>
      <c r="E372" s="180" t="s">
        <v>1144</v>
      </c>
      <c r="F372" s="180" t="s">
        <v>352</v>
      </c>
      <c r="G372" s="180" t="s">
        <v>352</v>
      </c>
      <c r="H372" s="180"/>
      <c r="I372" s="180"/>
      <c r="J372" s="180"/>
      <c r="K372" s="180">
        <v>0.01</v>
      </c>
      <c r="L372" s="193">
        <v>386493.86</v>
      </c>
      <c r="M372" s="193">
        <v>3.8649300000000002</v>
      </c>
      <c r="N372" s="193"/>
      <c r="O372" s="193">
        <v>3.8649300000000002</v>
      </c>
      <c r="P372" s="180">
        <v>0</v>
      </c>
      <c r="Q372" s="180">
        <v>0</v>
      </c>
    </row>
    <row r="373" spans="1:17" s="1" customFormat="1" ht="220.5" x14ac:dyDescent="0.25">
      <c r="A373" s="180">
        <v>329</v>
      </c>
      <c r="B373" s="180"/>
      <c r="C373" s="180" t="s">
        <v>1127</v>
      </c>
      <c r="D373" s="180">
        <v>0.01</v>
      </c>
      <c r="E373" s="180" t="s">
        <v>1143</v>
      </c>
      <c r="F373" s="180" t="s">
        <v>352</v>
      </c>
      <c r="G373" s="180" t="s">
        <v>352</v>
      </c>
      <c r="H373" s="180"/>
      <c r="I373" s="180"/>
      <c r="J373" s="180"/>
      <c r="K373" s="180">
        <v>0.01</v>
      </c>
      <c r="L373" s="193">
        <v>386493.86</v>
      </c>
      <c r="M373" s="193">
        <v>3.8649300000000002</v>
      </c>
      <c r="N373" s="193"/>
      <c r="O373" s="193">
        <v>3.8649300000000002</v>
      </c>
      <c r="P373" s="180">
        <v>0</v>
      </c>
      <c r="Q373" s="180">
        <v>0</v>
      </c>
    </row>
    <row r="374" spans="1:17" s="1" customFormat="1" ht="220.5" x14ac:dyDescent="0.25">
      <c r="A374" s="180">
        <v>330</v>
      </c>
      <c r="B374" s="180"/>
      <c r="C374" s="180" t="s">
        <v>1128</v>
      </c>
      <c r="D374" s="180">
        <v>0.08</v>
      </c>
      <c r="E374" s="180" t="s">
        <v>1142</v>
      </c>
      <c r="F374" s="180" t="s">
        <v>352</v>
      </c>
      <c r="G374" s="180" t="s">
        <v>352</v>
      </c>
      <c r="H374" s="180"/>
      <c r="I374" s="180"/>
      <c r="J374" s="180"/>
      <c r="K374" s="180">
        <v>0.08</v>
      </c>
      <c r="L374" s="193">
        <v>386493.86</v>
      </c>
      <c r="M374" s="193">
        <v>30.919499999999999</v>
      </c>
      <c r="N374" s="193"/>
      <c r="O374" s="193">
        <v>30.919499999999999</v>
      </c>
      <c r="P374" s="180">
        <v>0</v>
      </c>
      <c r="Q374" s="180">
        <v>0</v>
      </c>
    </row>
    <row r="375" spans="1:17" s="1" customFormat="1" ht="220.5" x14ac:dyDescent="0.25">
      <c r="A375" s="180">
        <v>331</v>
      </c>
      <c r="B375" s="180"/>
      <c r="C375" s="180" t="s">
        <v>1129</v>
      </c>
      <c r="D375" s="180">
        <v>0.75</v>
      </c>
      <c r="E375" s="180" t="s">
        <v>818</v>
      </c>
      <c r="F375" s="180" t="s">
        <v>352</v>
      </c>
      <c r="G375" s="180" t="s">
        <v>352</v>
      </c>
      <c r="H375" s="180"/>
      <c r="I375" s="180"/>
      <c r="J375" s="180"/>
      <c r="K375" s="180">
        <v>0.75</v>
      </c>
      <c r="L375" s="193">
        <v>386493.86</v>
      </c>
      <c r="M375" s="193">
        <v>101.45462999999999</v>
      </c>
      <c r="N375" s="193"/>
      <c r="O375" s="193">
        <v>101.45462999999999</v>
      </c>
      <c r="P375" s="180">
        <v>0</v>
      </c>
      <c r="Q375" s="180">
        <v>0</v>
      </c>
    </row>
    <row r="376" spans="1:17" s="1" customFormat="1" ht="220.5" x14ac:dyDescent="0.25">
      <c r="A376" s="180">
        <v>332</v>
      </c>
      <c r="B376" s="180"/>
      <c r="C376" s="180" t="s">
        <v>1130</v>
      </c>
      <c r="D376" s="180">
        <v>0.01</v>
      </c>
      <c r="E376" s="180" t="s">
        <v>1141</v>
      </c>
      <c r="F376" s="180" t="s">
        <v>352</v>
      </c>
      <c r="G376" s="180" t="s">
        <v>352</v>
      </c>
      <c r="H376" s="180"/>
      <c r="I376" s="180"/>
      <c r="J376" s="180"/>
      <c r="K376" s="180">
        <v>0.01</v>
      </c>
      <c r="L376" s="193">
        <v>386493.86</v>
      </c>
      <c r="M376" s="193">
        <v>3.8649300000000002</v>
      </c>
      <c r="N376" s="193"/>
      <c r="O376" s="193">
        <v>3.8649300000000002</v>
      </c>
      <c r="P376" s="180">
        <v>0</v>
      </c>
      <c r="Q376" s="180">
        <v>0</v>
      </c>
    </row>
    <row r="377" spans="1:17" s="1" customFormat="1" ht="220.5" x14ac:dyDescent="0.25">
      <c r="A377" s="180">
        <v>333</v>
      </c>
      <c r="B377" s="180"/>
      <c r="C377" s="180" t="s">
        <v>1131</v>
      </c>
      <c r="D377" s="180">
        <v>0.01</v>
      </c>
      <c r="E377" s="180" t="s">
        <v>1140</v>
      </c>
      <c r="F377" s="180" t="s">
        <v>352</v>
      </c>
      <c r="G377" s="180" t="s">
        <v>352</v>
      </c>
      <c r="H377" s="180"/>
      <c r="I377" s="180"/>
      <c r="J377" s="180"/>
      <c r="K377" s="180">
        <v>0.01</v>
      </c>
      <c r="L377" s="193">
        <v>386493.86</v>
      </c>
      <c r="M377" s="193">
        <v>3.8649300000000002</v>
      </c>
      <c r="N377" s="193"/>
      <c r="O377" s="193">
        <v>3.8649300000000002</v>
      </c>
      <c r="P377" s="180">
        <v>0</v>
      </c>
      <c r="Q377" s="180">
        <v>0</v>
      </c>
    </row>
    <row r="378" spans="1:17" s="1" customFormat="1" ht="220.5" x14ac:dyDescent="0.25">
      <c r="A378" s="180">
        <v>334</v>
      </c>
      <c r="B378" s="180"/>
      <c r="C378" s="180" t="s">
        <v>1132</v>
      </c>
      <c r="D378" s="180">
        <v>0.01</v>
      </c>
      <c r="E378" s="180" t="s">
        <v>1139</v>
      </c>
      <c r="F378" s="180" t="s">
        <v>352</v>
      </c>
      <c r="G378" s="180" t="s">
        <v>352</v>
      </c>
      <c r="H378" s="180"/>
      <c r="I378" s="180"/>
      <c r="J378" s="180"/>
      <c r="K378" s="180">
        <v>0.01</v>
      </c>
      <c r="L378" s="193">
        <v>386493.86</v>
      </c>
      <c r="M378" s="193">
        <v>3.8649300000000002</v>
      </c>
      <c r="N378" s="193"/>
      <c r="O378" s="193">
        <v>3.8649300000000002</v>
      </c>
      <c r="P378" s="180">
        <v>0</v>
      </c>
      <c r="Q378" s="180">
        <v>0</v>
      </c>
    </row>
    <row r="379" spans="1:17" s="1" customFormat="1" ht="220.5" x14ac:dyDescent="0.25">
      <c r="A379" s="180">
        <v>335</v>
      </c>
      <c r="B379" s="180"/>
      <c r="C379" s="180" t="s">
        <v>1133</v>
      </c>
      <c r="D379" s="180">
        <v>0.37</v>
      </c>
      <c r="E379" s="180" t="s">
        <v>1138</v>
      </c>
      <c r="F379" s="180" t="s">
        <v>352</v>
      </c>
      <c r="G379" s="180" t="s">
        <v>352</v>
      </c>
      <c r="H379" s="180"/>
      <c r="I379" s="180"/>
      <c r="J379" s="180"/>
      <c r="K379" s="180">
        <v>0.37</v>
      </c>
      <c r="L379" s="193">
        <v>386493.86</v>
      </c>
      <c r="M379" s="193">
        <v>143.00272000000001</v>
      </c>
      <c r="N379" s="193"/>
      <c r="O379" s="193">
        <v>143.00272000000001</v>
      </c>
      <c r="P379" s="180">
        <v>0</v>
      </c>
      <c r="Q379" s="180">
        <v>0</v>
      </c>
    </row>
    <row r="380" spans="1:17" s="1" customFormat="1" ht="220.5" x14ac:dyDescent="0.25">
      <c r="A380" s="180">
        <v>336</v>
      </c>
      <c r="B380" s="180"/>
      <c r="C380" s="180" t="s">
        <v>1134</v>
      </c>
      <c r="D380" s="180">
        <v>5.3999999999999999E-2</v>
      </c>
      <c r="E380" s="180" t="s">
        <v>1137</v>
      </c>
      <c r="F380" s="180" t="s">
        <v>352</v>
      </c>
      <c r="G380" s="180" t="s">
        <v>352</v>
      </c>
      <c r="H380" s="180"/>
      <c r="I380" s="180"/>
      <c r="J380" s="180"/>
      <c r="K380" s="180">
        <v>5.3999999999999999E-2</v>
      </c>
      <c r="L380" s="193">
        <v>386493.86</v>
      </c>
      <c r="M380" s="193">
        <v>20.870660000000001</v>
      </c>
      <c r="N380" s="193"/>
      <c r="O380" s="193">
        <v>20.870660000000001</v>
      </c>
      <c r="P380" s="180">
        <v>0</v>
      </c>
      <c r="Q380" s="180">
        <v>0</v>
      </c>
    </row>
    <row r="381" spans="1:17" s="1" customFormat="1" ht="220.5" x14ac:dyDescent="0.25">
      <c r="A381" s="180">
        <v>337</v>
      </c>
      <c r="B381" s="180"/>
      <c r="C381" s="180" t="s">
        <v>1135</v>
      </c>
      <c r="D381" s="180">
        <v>0.46</v>
      </c>
      <c r="E381" s="180" t="s">
        <v>1136</v>
      </c>
      <c r="F381" s="180" t="s">
        <v>352</v>
      </c>
      <c r="G381" s="180" t="s">
        <v>352</v>
      </c>
      <c r="H381" s="180"/>
      <c r="I381" s="180"/>
      <c r="J381" s="180"/>
      <c r="K381" s="180">
        <v>0.46</v>
      </c>
      <c r="L381" s="193">
        <v>386493.86</v>
      </c>
      <c r="M381" s="193">
        <v>62.041609999999999</v>
      </c>
      <c r="N381" s="193"/>
      <c r="O381" s="193">
        <v>62.041609999999999</v>
      </c>
      <c r="P381" s="180">
        <v>0</v>
      </c>
      <c r="Q381" s="180">
        <v>0</v>
      </c>
    </row>
    <row r="382" spans="1:17" s="1" customFormat="1" ht="220.5" x14ac:dyDescent="0.25">
      <c r="A382" s="180">
        <v>338</v>
      </c>
      <c r="B382" s="180"/>
      <c r="C382" s="180" t="s">
        <v>983</v>
      </c>
      <c r="D382" s="180">
        <v>0</v>
      </c>
      <c r="E382" s="180" t="s">
        <v>940</v>
      </c>
      <c r="F382" s="180" t="s">
        <v>352</v>
      </c>
      <c r="G382" s="180" t="s">
        <v>352</v>
      </c>
      <c r="H382" s="180"/>
      <c r="I382" s="180"/>
      <c r="J382" s="180"/>
      <c r="K382" s="180">
        <v>0</v>
      </c>
      <c r="L382" s="193">
        <v>386493.86</v>
      </c>
      <c r="M382" s="193">
        <v>11.01694</v>
      </c>
      <c r="N382" s="193"/>
      <c r="O382" s="193">
        <v>11.01694</v>
      </c>
      <c r="P382" s="180">
        <v>0</v>
      </c>
      <c r="Q382" s="180">
        <v>0</v>
      </c>
    </row>
    <row r="383" spans="1:17" x14ac:dyDescent="0.25">
      <c r="K383" s="6">
        <f>SUM(K283:K382)</f>
        <v>4.1189999999999927</v>
      </c>
      <c r="M383" s="6">
        <f>SUM(M283:M382)</f>
        <v>1100.7084099999981</v>
      </c>
    </row>
    <row r="386" spans="4:7" ht="15.75" x14ac:dyDescent="0.25">
      <c r="D386" s="279" t="s">
        <v>167</v>
      </c>
      <c r="E386" s="279"/>
      <c r="F386" s="280" t="s">
        <v>633</v>
      </c>
      <c r="G386" s="280"/>
    </row>
  </sheetData>
  <protectedRanges>
    <protectedRange sqref="C252:E252" name="Диапазон18_1"/>
    <protectedRange sqref="C252:E252" name="Диапазон2_1_1"/>
    <protectedRange sqref="B252" name="Диапазон18_1_1"/>
    <protectedRange sqref="B252" name="Диапазон2_1_1_1"/>
    <protectedRange sqref="G386" name="Диапазон2_1_4"/>
    <protectedRange sqref="F386" name="Диапазон18_3"/>
    <protectedRange sqref="F386" name="Диапазон2_1_1_4"/>
  </protectedRanges>
  <mergeCells count="27">
    <mergeCell ref="D386:E386"/>
    <mergeCell ref="F386:G386"/>
    <mergeCell ref="P4:P5"/>
    <mergeCell ref="A6:Q6"/>
    <mergeCell ref="A42:Q42"/>
    <mergeCell ref="A250:Q250"/>
    <mergeCell ref="A282:Q282"/>
    <mergeCell ref="K4:K5"/>
    <mergeCell ref="L4:L5"/>
    <mergeCell ref="M4:M5"/>
    <mergeCell ref="N4:N5"/>
    <mergeCell ref="O4:O5"/>
    <mergeCell ref="L1:O1"/>
    <mergeCell ref="A2:P2"/>
    <mergeCell ref="A3:A5"/>
    <mergeCell ref="B3:D3"/>
    <mergeCell ref="E3:M3"/>
    <mergeCell ref="N3:Q3"/>
    <mergeCell ref="B4:B5"/>
    <mergeCell ref="C4:C5"/>
    <mergeCell ref="D4:D5"/>
    <mergeCell ref="Q4:Q5"/>
    <mergeCell ref="E4:E5"/>
    <mergeCell ref="F4:G4"/>
    <mergeCell ref="H4:H5"/>
    <mergeCell ref="I4:I5"/>
    <mergeCell ref="J4:J5"/>
  </mergeCells>
  <printOptions horizontalCentered="1"/>
  <pageMargins left="0.70866141732283472" right="0.70866141732283472" top="0.35433070866141736" bottom="0.35433070866141736" header="0.31496062992125984" footer="0.31496062992125984"/>
  <pageSetup paperSize="8" scale="8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129"/>
  <sheetViews>
    <sheetView topLeftCell="A58" zoomScale="80" zoomScaleNormal="80" workbookViewId="0">
      <selection activeCell="C125" sqref="C125"/>
    </sheetView>
  </sheetViews>
  <sheetFormatPr defaultRowHeight="15" x14ac:dyDescent="0.25"/>
  <cols>
    <col min="3" max="3" width="52.140625" customWidth="1"/>
    <col min="4" max="5" width="17.28515625" customWidth="1"/>
    <col min="6" max="7" width="19.85546875" customWidth="1"/>
  </cols>
  <sheetData>
    <row r="1" spans="1:7" x14ac:dyDescent="0.25">
      <c r="G1" t="s">
        <v>59</v>
      </c>
    </row>
    <row r="3" spans="1:7" x14ac:dyDescent="0.25">
      <c r="A3" s="385" t="s">
        <v>262</v>
      </c>
      <c r="B3" s="385"/>
      <c r="C3" s="385"/>
      <c r="D3" s="385"/>
      <c r="E3" s="385"/>
      <c r="F3" s="385"/>
      <c r="G3" s="385"/>
    </row>
    <row r="4" spans="1:7" ht="15" customHeight="1" x14ac:dyDescent="0.25">
      <c r="A4" s="389" t="s">
        <v>8</v>
      </c>
      <c r="B4" s="389" t="s">
        <v>187</v>
      </c>
      <c r="C4" s="389" t="s">
        <v>188</v>
      </c>
      <c r="D4" s="389" t="s">
        <v>257</v>
      </c>
      <c r="E4" s="389" t="s">
        <v>259</v>
      </c>
      <c r="F4" s="390" t="s">
        <v>261</v>
      </c>
      <c r="G4" s="390"/>
    </row>
    <row r="5" spans="1:7" ht="60" x14ac:dyDescent="0.25">
      <c r="A5" s="389"/>
      <c r="B5" s="389"/>
      <c r="C5" s="389"/>
      <c r="D5" s="389"/>
      <c r="E5" s="389"/>
      <c r="F5" s="61" t="s">
        <v>260</v>
      </c>
      <c r="G5" s="61" t="s">
        <v>258</v>
      </c>
    </row>
    <row r="6" spans="1:7" x14ac:dyDescent="0.25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  <c r="G6" s="61">
        <v>7</v>
      </c>
    </row>
    <row r="7" spans="1:7" ht="15" customHeight="1" x14ac:dyDescent="0.25">
      <c r="A7" s="389" t="s">
        <v>189</v>
      </c>
      <c r="B7" s="389"/>
      <c r="C7" s="389"/>
      <c r="D7" s="389"/>
      <c r="E7" s="389"/>
      <c r="F7" s="389"/>
      <c r="G7" s="389"/>
    </row>
    <row r="8" spans="1:7" x14ac:dyDescent="0.25">
      <c r="A8" s="61">
        <v>1</v>
      </c>
      <c r="B8" s="61">
        <v>2015</v>
      </c>
      <c r="C8" s="61" t="s">
        <v>190</v>
      </c>
      <c r="D8" s="64">
        <v>2.7839999999999998</v>
      </c>
      <c r="E8" s="65"/>
      <c r="F8" s="195">
        <v>0.873</v>
      </c>
      <c r="G8" s="195">
        <v>0.873</v>
      </c>
    </row>
    <row r="9" spans="1:7" x14ac:dyDescent="0.25">
      <c r="A9" s="61">
        <v>2</v>
      </c>
      <c r="B9" s="61">
        <v>2016</v>
      </c>
      <c r="C9" s="61" t="s">
        <v>190</v>
      </c>
      <c r="D9" s="64">
        <v>2.7839999999999998</v>
      </c>
      <c r="E9" s="65"/>
      <c r="F9" s="65">
        <v>1.6559999999999999</v>
      </c>
      <c r="G9" s="65">
        <v>1.6559999999999999</v>
      </c>
    </row>
    <row r="10" spans="1:7" x14ac:dyDescent="0.25">
      <c r="A10" s="61">
        <v>3</v>
      </c>
      <c r="B10" s="61">
        <v>2017</v>
      </c>
      <c r="C10" s="61" t="s">
        <v>190</v>
      </c>
      <c r="D10" s="64">
        <v>2.7839999999999998</v>
      </c>
      <c r="E10" s="65"/>
      <c r="F10" s="65">
        <v>1.01</v>
      </c>
      <c r="G10" s="65">
        <v>1.01</v>
      </c>
    </row>
    <row r="11" spans="1:7" x14ac:dyDescent="0.25">
      <c r="A11" s="61" t="s">
        <v>192</v>
      </c>
      <c r="B11" s="61">
        <v>2018</v>
      </c>
      <c r="C11" s="61" t="s">
        <v>190</v>
      </c>
      <c r="D11" s="64">
        <v>2.7839999999999998</v>
      </c>
      <c r="E11" s="65"/>
      <c r="F11" s="65"/>
      <c r="G11" s="65"/>
    </row>
    <row r="12" spans="1:7" x14ac:dyDescent="0.25">
      <c r="A12" s="61">
        <v>5</v>
      </c>
      <c r="B12" s="61">
        <v>2019</v>
      </c>
      <c r="C12" s="61" t="s">
        <v>190</v>
      </c>
      <c r="D12" s="64">
        <v>2.7839999999999998</v>
      </c>
      <c r="E12" s="65"/>
      <c r="F12" s="65"/>
      <c r="G12" s="65"/>
    </row>
    <row r="13" spans="1:7" x14ac:dyDescent="0.25">
      <c r="A13" s="62"/>
      <c r="B13" s="62"/>
      <c r="C13" s="61" t="s">
        <v>191</v>
      </c>
      <c r="D13" s="63">
        <f>SUM(D8:D12)</f>
        <v>13.919999999999998</v>
      </c>
      <c r="E13" s="63"/>
      <c r="F13" s="63">
        <f>SUM(F8:F12)</f>
        <v>3.5389999999999997</v>
      </c>
      <c r="G13" s="63">
        <f>SUM(G8:G12)</f>
        <v>3.5389999999999997</v>
      </c>
    </row>
    <row r="15" spans="1:7" ht="15" customHeight="1" x14ac:dyDescent="0.25">
      <c r="A15" s="392" t="s">
        <v>276</v>
      </c>
      <c r="B15" s="392"/>
      <c r="C15" s="392"/>
      <c r="D15" s="392"/>
      <c r="E15" s="392"/>
      <c r="F15" s="392"/>
      <c r="G15" s="392"/>
    </row>
    <row r="16" spans="1:7" x14ac:dyDescent="0.25">
      <c r="A16" s="392"/>
      <c r="B16" s="392"/>
      <c r="C16" s="392"/>
      <c r="D16" s="392"/>
      <c r="E16" s="392"/>
      <c r="F16" s="392"/>
      <c r="G16" s="392"/>
    </row>
    <row r="17" spans="1:7" ht="15" customHeight="1" x14ac:dyDescent="0.25">
      <c r="A17" s="389" t="s">
        <v>8</v>
      </c>
      <c r="B17" s="389" t="s">
        <v>187</v>
      </c>
      <c r="C17" s="389" t="s">
        <v>188</v>
      </c>
      <c r="D17" s="389" t="s">
        <v>171</v>
      </c>
      <c r="E17" s="389" t="s">
        <v>259</v>
      </c>
      <c r="F17" s="390" t="s">
        <v>261</v>
      </c>
      <c r="G17" s="390"/>
    </row>
    <row r="18" spans="1:7" ht="60" x14ac:dyDescent="0.25">
      <c r="A18" s="389"/>
      <c r="B18" s="389"/>
      <c r="C18" s="389"/>
      <c r="D18" s="389"/>
      <c r="E18" s="389"/>
      <c r="F18" s="61" t="s">
        <v>260</v>
      </c>
      <c r="G18" s="61" t="s">
        <v>258</v>
      </c>
    </row>
    <row r="19" spans="1:7" x14ac:dyDescent="0.25">
      <c r="A19" s="61">
        <v>1</v>
      </c>
      <c r="B19" s="61">
        <v>2</v>
      </c>
      <c r="C19" s="61">
        <v>3</v>
      </c>
      <c r="D19" s="61">
        <v>4</v>
      </c>
      <c r="E19" s="61">
        <v>5</v>
      </c>
      <c r="F19" s="61">
        <v>6</v>
      </c>
      <c r="G19" s="61">
        <v>7</v>
      </c>
    </row>
    <row r="20" spans="1:7" ht="38.25" customHeight="1" x14ac:dyDescent="0.25">
      <c r="A20" s="389">
        <v>1</v>
      </c>
      <c r="B20" s="389">
        <v>2015</v>
      </c>
      <c r="C20" s="61" t="s">
        <v>193</v>
      </c>
      <c r="D20" s="393">
        <v>5.46</v>
      </c>
      <c r="E20" s="391" t="s">
        <v>350</v>
      </c>
      <c r="F20" s="386">
        <v>1.91</v>
      </c>
      <c r="G20" s="386">
        <v>1.91</v>
      </c>
    </row>
    <row r="21" spans="1:7" ht="60" x14ac:dyDescent="0.25">
      <c r="A21" s="389"/>
      <c r="B21" s="389"/>
      <c r="C21" s="61" t="s">
        <v>572</v>
      </c>
      <c r="D21" s="393"/>
      <c r="E21" s="388"/>
      <c r="F21" s="388"/>
      <c r="G21" s="388"/>
    </row>
    <row r="22" spans="1:7" ht="60" x14ac:dyDescent="0.25">
      <c r="A22" s="394">
        <v>2</v>
      </c>
      <c r="B22" s="394">
        <v>2015</v>
      </c>
      <c r="C22" s="61" t="s">
        <v>581</v>
      </c>
      <c r="D22" s="393">
        <v>1.48</v>
      </c>
      <c r="E22" s="391" t="s">
        <v>583</v>
      </c>
      <c r="F22" s="391">
        <v>1.48</v>
      </c>
      <c r="G22" s="391">
        <v>1.48</v>
      </c>
    </row>
    <row r="23" spans="1:7" ht="30" x14ac:dyDescent="0.25">
      <c r="A23" s="395"/>
      <c r="B23" s="395"/>
      <c r="C23" s="61" t="s">
        <v>582</v>
      </c>
      <c r="D23" s="393"/>
      <c r="E23" s="388"/>
      <c r="F23" s="388"/>
      <c r="G23" s="388"/>
    </row>
    <row r="24" spans="1:7" ht="30" x14ac:dyDescent="0.25">
      <c r="A24" s="395"/>
      <c r="B24" s="395"/>
      <c r="C24" s="125" t="s">
        <v>574</v>
      </c>
      <c r="D24" s="397">
        <v>0.75</v>
      </c>
      <c r="E24" s="384" t="s">
        <v>576</v>
      </c>
      <c r="F24" s="384">
        <v>0.75</v>
      </c>
      <c r="G24" s="384">
        <v>0.75</v>
      </c>
    </row>
    <row r="25" spans="1:7" x14ac:dyDescent="0.25">
      <c r="A25" s="395"/>
      <c r="B25" s="395"/>
      <c r="C25" s="125" t="s">
        <v>382</v>
      </c>
      <c r="D25" s="398"/>
      <c r="E25" s="384"/>
      <c r="F25" s="384"/>
      <c r="G25" s="384"/>
    </row>
    <row r="26" spans="1:7" ht="30" x14ac:dyDescent="0.25">
      <c r="A26" s="395"/>
      <c r="B26" s="395"/>
      <c r="C26" s="125" t="s">
        <v>575</v>
      </c>
      <c r="D26" s="397">
        <v>1.49</v>
      </c>
      <c r="E26" s="384" t="s">
        <v>577</v>
      </c>
      <c r="F26" s="384">
        <v>0</v>
      </c>
      <c r="G26" s="384">
        <v>0</v>
      </c>
    </row>
    <row r="27" spans="1:7" x14ac:dyDescent="0.25">
      <c r="A27" s="396"/>
      <c r="B27" s="396"/>
      <c r="C27" s="125" t="s">
        <v>382</v>
      </c>
      <c r="D27" s="398"/>
      <c r="E27" s="384"/>
      <c r="F27" s="384"/>
      <c r="G27" s="384"/>
    </row>
    <row r="28" spans="1:7" ht="60" x14ac:dyDescent="0.25">
      <c r="A28" s="389">
        <v>3</v>
      </c>
      <c r="B28" s="389">
        <v>2015</v>
      </c>
      <c r="C28" s="61" t="s">
        <v>584</v>
      </c>
      <c r="D28" s="393">
        <v>0.1</v>
      </c>
      <c r="E28" s="391" t="s">
        <v>350</v>
      </c>
      <c r="F28" s="391">
        <v>0</v>
      </c>
      <c r="G28" s="391">
        <v>0</v>
      </c>
    </row>
    <row r="29" spans="1:7" ht="30" x14ac:dyDescent="0.25">
      <c r="A29" s="389"/>
      <c r="B29" s="389"/>
      <c r="C29" s="61" t="s">
        <v>585</v>
      </c>
      <c r="D29" s="393"/>
      <c r="E29" s="388"/>
      <c r="F29" s="388"/>
      <c r="G29" s="388"/>
    </row>
    <row r="30" spans="1:7" ht="30" x14ac:dyDescent="0.25">
      <c r="A30" s="389">
        <v>4</v>
      </c>
      <c r="B30" s="389">
        <v>2015</v>
      </c>
      <c r="C30" s="61" t="s">
        <v>194</v>
      </c>
      <c r="D30" s="393">
        <v>0.3</v>
      </c>
      <c r="E30" s="386" t="s">
        <v>573</v>
      </c>
      <c r="F30" s="386">
        <v>0.3</v>
      </c>
      <c r="G30" s="386">
        <v>0.3</v>
      </c>
    </row>
    <row r="31" spans="1:7" ht="60" customHeight="1" x14ac:dyDescent="0.25">
      <c r="A31" s="389"/>
      <c r="B31" s="389"/>
      <c r="C31" s="61" t="s">
        <v>586</v>
      </c>
      <c r="D31" s="393"/>
      <c r="E31" s="388"/>
      <c r="F31" s="388"/>
      <c r="G31" s="388"/>
    </row>
    <row r="32" spans="1:7" ht="45" x14ac:dyDescent="0.25">
      <c r="A32" s="389">
        <v>5</v>
      </c>
      <c r="B32" s="389">
        <v>2015</v>
      </c>
      <c r="C32" s="61" t="s">
        <v>195</v>
      </c>
      <c r="D32" s="393">
        <v>0.03</v>
      </c>
      <c r="E32" s="391" t="s">
        <v>350</v>
      </c>
      <c r="F32" s="391">
        <v>0</v>
      </c>
      <c r="G32" s="391">
        <v>0</v>
      </c>
    </row>
    <row r="33" spans="1:7" ht="30" x14ac:dyDescent="0.25">
      <c r="A33" s="389"/>
      <c r="B33" s="389"/>
      <c r="C33" s="61" t="s">
        <v>196</v>
      </c>
      <c r="D33" s="393"/>
      <c r="E33" s="388"/>
      <c r="F33" s="388"/>
      <c r="G33" s="388"/>
    </row>
    <row r="34" spans="1:7" ht="33.75" customHeight="1" x14ac:dyDescent="0.25">
      <c r="A34" s="389">
        <v>6</v>
      </c>
      <c r="B34" s="389">
        <v>2015</v>
      </c>
      <c r="C34" s="61" t="s">
        <v>197</v>
      </c>
      <c r="D34" s="393">
        <v>1.68</v>
      </c>
      <c r="E34" s="391" t="s">
        <v>350</v>
      </c>
      <c r="F34" s="391">
        <v>0</v>
      </c>
      <c r="G34" s="391">
        <v>0</v>
      </c>
    </row>
    <row r="35" spans="1:7" ht="18.75" customHeight="1" x14ac:dyDescent="0.25">
      <c r="A35" s="389"/>
      <c r="B35" s="389"/>
      <c r="C35" s="61" t="s">
        <v>198</v>
      </c>
      <c r="D35" s="393"/>
      <c r="E35" s="388"/>
      <c r="F35" s="388"/>
      <c r="G35" s="388"/>
    </row>
    <row r="36" spans="1:7" x14ac:dyDescent="0.25">
      <c r="A36" s="137"/>
      <c r="B36" s="137"/>
      <c r="C36" s="139" t="s">
        <v>199</v>
      </c>
      <c r="D36" s="138">
        <f>SUM(D20:D35)</f>
        <v>11.29</v>
      </c>
      <c r="E36" s="138"/>
      <c r="F36" s="138">
        <f>SUM(F20:F35)</f>
        <v>4.4399999999999995</v>
      </c>
      <c r="G36" s="138">
        <f>SUM(G20:G35)</f>
        <v>4.4399999999999995</v>
      </c>
    </row>
    <row r="37" spans="1:7" ht="30" x14ac:dyDescent="0.25">
      <c r="A37" s="389">
        <v>7</v>
      </c>
      <c r="B37" s="389">
        <v>2016</v>
      </c>
      <c r="C37" s="62" t="s">
        <v>200</v>
      </c>
      <c r="D37" s="393">
        <v>0.22</v>
      </c>
      <c r="E37" s="391" t="s">
        <v>350</v>
      </c>
      <c r="F37" s="386">
        <v>0</v>
      </c>
      <c r="G37" s="386">
        <v>0</v>
      </c>
    </row>
    <row r="38" spans="1:7" x14ac:dyDescent="0.25">
      <c r="A38" s="389"/>
      <c r="B38" s="389"/>
      <c r="C38" s="62" t="s">
        <v>201</v>
      </c>
      <c r="D38" s="393"/>
      <c r="E38" s="388"/>
      <c r="F38" s="388"/>
      <c r="G38" s="388"/>
    </row>
    <row r="39" spans="1:7" ht="30" x14ac:dyDescent="0.25">
      <c r="A39" s="389">
        <v>8</v>
      </c>
      <c r="B39" s="389">
        <v>2016</v>
      </c>
      <c r="C39" s="62" t="s">
        <v>202</v>
      </c>
      <c r="D39" s="393">
        <v>0.43</v>
      </c>
      <c r="E39" s="386" t="s">
        <v>434</v>
      </c>
      <c r="F39" s="386">
        <v>0.27500000000000002</v>
      </c>
      <c r="G39" s="386">
        <v>0.27500000000000002</v>
      </c>
    </row>
    <row r="40" spans="1:7" ht="30" x14ac:dyDescent="0.25">
      <c r="A40" s="389"/>
      <c r="B40" s="389"/>
      <c r="C40" s="62" t="s">
        <v>587</v>
      </c>
      <c r="D40" s="393"/>
      <c r="E40" s="388"/>
      <c r="F40" s="388"/>
      <c r="G40" s="388"/>
    </row>
    <row r="41" spans="1:7" ht="30" x14ac:dyDescent="0.25">
      <c r="A41" s="389">
        <v>9</v>
      </c>
      <c r="B41" s="389">
        <v>2016</v>
      </c>
      <c r="C41" s="62" t="s">
        <v>203</v>
      </c>
      <c r="D41" s="393">
        <v>0.3</v>
      </c>
      <c r="E41" s="391" t="s">
        <v>350</v>
      </c>
      <c r="F41" s="386">
        <v>0</v>
      </c>
      <c r="G41" s="386">
        <v>0</v>
      </c>
    </row>
    <row r="42" spans="1:7" ht="45" x14ac:dyDescent="0.25">
      <c r="A42" s="389"/>
      <c r="B42" s="389"/>
      <c r="C42" s="62" t="s">
        <v>204</v>
      </c>
      <c r="D42" s="393"/>
      <c r="E42" s="388"/>
      <c r="F42" s="388"/>
      <c r="G42" s="388"/>
    </row>
    <row r="43" spans="1:7" ht="30" x14ac:dyDescent="0.25">
      <c r="A43" s="389">
        <v>10</v>
      </c>
      <c r="B43" s="389">
        <v>2016</v>
      </c>
      <c r="C43" s="62" t="s">
        <v>205</v>
      </c>
      <c r="D43" s="393">
        <v>2.16</v>
      </c>
      <c r="E43" s="391" t="s">
        <v>350</v>
      </c>
      <c r="F43" s="386">
        <v>0</v>
      </c>
      <c r="G43" s="386">
        <v>0</v>
      </c>
    </row>
    <row r="44" spans="1:7" ht="30" x14ac:dyDescent="0.25">
      <c r="A44" s="389"/>
      <c r="B44" s="389"/>
      <c r="C44" s="62" t="s">
        <v>588</v>
      </c>
      <c r="D44" s="393"/>
      <c r="E44" s="388"/>
      <c r="F44" s="388"/>
      <c r="G44" s="388"/>
    </row>
    <row r="45" spans="1:7" ht="60" x14ac:dyDescent="0.25">
      <c r="A45" s="389">
        <v>11</v>
      </c>
      <c r="B45" s="389">
        <v>2016</v>
      </c>
      <c r="C45" s="62" t="s">
        <v>206</v>
      </c>
      <c r="D45" s="393">
        <v>1.3</v>
      </c>
      <c r="E45" s="391" t="s">
        <v>590</v>
      </c>
      <c r="F45" s="386">
        <v>3.0830000000000002</v>
      </c>
      <c r="G45" s="386">
        <v>3.0830000000000002</v>
      </c>
    </row>
    <row r="46" spans="1:7" ht="30" x14ac:dyDescent="0.25">
      <c r="A46" s="389"/>
      <c r="B46" s="389"/>
      <c r="C46" s="62" t="s">
        <v>589</v>
      </c>
      <c r="D46" s="393"/>
      <c r="E46" s="388"/>
      <c r="F46" s="388"/>
      <c r="G46" s="388"/>
    </row>
    <row r="47" spans="1:7" x14ac:dyDescent="0.25">
      <c r="A47" s="389">
        <v>12</v>
      </c>
      <c r="B47" s="389">
        <v>2016</v>
      </c>
      <c r="C47" s="62" t="s">
        <v>207</v>
      </c>
      <c r="D47" s="393">
        <v>1.5</v>
      </c>
      <c r="E47" s="391" t="s">
        <v>350</v>
      </c>
      <c r="F47" s="386">
        <v>0</v>
      </c>
      <c r="G47" s="386">
        <v>0</v>
      </c>
    </row>
    <row r="48" spans="1:7" ht="45" x14ac:dyDescent="0.25">
      <c r="A48" s="389"/>
      <c r="B48" s="389"/>
      <c r="C48" s="62" t="s">
        <v>208</v>
      </c>
      <c r="D48" s="393"/>
      <c r="E48" s="388"/>
      <c r="F48" s="388"/>
      <c r="G48" s="388"/>
    </row>
    <row r="49" spans="1:7" ht="45" x14ac:dyDescent="0.25">
      <c r="A49" s="389">
        <v>13</v>
      </c>
      <c r="B49" s="389">
        <v>2016</v>
      </c>
      <c r="C49" s="62" t="s">
        <v>209</v>
      </c>
      <c r="D49" s="393">
        <v>0.3</v>
      </c>
      <c r="E49" s="391" t="s">
        <v>350</v>
      </c>
      <c r="F49" s="386">
        <v>0</v>
      </c>
      <c r="G49" s="386">
        <v>0</v>
      </c>
    </row>
    <row r="50" spans="1:7" ht="30" x14ac:dyDescent="0.25">
      <c r="A50" s="389"/>
      <c r="B50" s="389"/>
      <c r="C50" s="62" t="s">
        <v>210</v>
      </c>
      <c r="D50" s="393"/>
      <c r="E50" s="388"/>
      <c r="F50" s="388"/>
      <c r="G50" s="388"/>
    </row>
    <row r="51" spans="1:7" ht="30" x14ac:dyDescent="0.25">
      <c r="A51" s="389">
        <v>14</v>
      </c>
      <c r="B51" s="389">
        <v>2016</v>
      </c>
      <c r="C51" s="62" t="s">
        <v>211</v>
      </c>
      <c r="D51" s="393">
        <v>0.3</v>
      </c>
      <c r="E51" s="391" t="s">
        <v>350</v>
      </c>
      <c r="F51" s="386">
        <v>0</v>
      </c>
      <c r="G51" s="386">
        <v>0</v>
      </c>
    </row>
    <row r="52" spans="1:7" ht="45" x14ac:dyDescent="0.25">
      <c r="A52" s="389"/>
      <c r="B52" s="389"/>
      <c r="C52" s="62" t="s">
        <v>212</v>
      </c>
      <c r="D52" s="393"/>
      <c r="E52" s="388"/>
      <c r="F52" s="388"/>
      <c r="G52" s="388"/>
    </row>
    <row r="53" spans="1:7" ht="30" x14ac:dyDescent="0.25">
      <c r="A53" s="389">
        <v>15</v>
      </c>
      <c r="B53" s="389">
        <v>2016</v>
      </c>
      <c r="C53" s="62" t="s">
        <v>213</v>
      </c>
      <c r="D53" s="393">
        <v>0.3</v>
      </c>
      <c r="E53" s="391" t="s">
        <v>350</v>
      </c>
      <c r="F53" s="386">
        <v>0</v>
      </c>
      <c r="G53" s="386">
        <v>0</v>
      </c>
    </row>
    <row r="54" spans="1:7" ht="45" x14ac:dyDescent="0.25">
      <c r="A54" s="389"/>
      <c r="B54" s="389"/>
      <c r="C54" s="62" t="s">
        <v>214</v>
      </c>
      <c r="D54" s="393"/>
      <c r="E54" s="388"/>
      <c r="F54" s="388"/>
      <c r="G54" s="388"/>
    </row>
    <row r="55" spans="1:7" ht="30" x14ac:dyDescent="0.25">
      <c r="A55" s="389">
        <v>16</v>
      </c>
      <c r="B55" s="389">
        <v>2016</v>
      </c>
      <c r="C55" s="62" t="s">
        <v>215</v>
      </c>
      <c r="D55" s="393">
        <v>0.3</v>
      </c>
      <c r="E55" s="391" t="s">
        <v>350</v>
      </c>
      <c r="F55" s="386">
        <v>0</v>
      </c>
      <c r="G55" s="386">
        <v>0</v>
      </c>
    </row>
    <row r="56" spans="1:7" ht="45" x14ac:dyDescent="0.25">
      <c r="A56" s="389"/>
      <c r="B56" s="389"/>
      <c r="C56" s="62" t="s">
        <v>214</v>
      </c>
      <c r="D56" s="393"/>
      <c r="E56" s="388"/>
      <c r="F56" s="388"/>
      <c r="G56" s="388"/>
    </row>
    <row r="57" spans="1:7" ht="30" customHeight="1" x14ac:dyDescent="0.25">
      <c r="A57" s="389">
        <v>17</v>
      </c>
      <c r="B57" s="389">
        <v>2016</v>
      </c>
      <c r="C57" s="62" t="s">
        <v>216</v>
      </c>
      <c r="D57" s="393">
        <v>3</v>
      </c>
      <c r="E57" s="391" t="s">
        <v>350</v>
      </c>
      <c r="F57" s="386">
        <v>0</v>
      </c>
      <c r="G57" s="386">
        <v>0</v>
      </c>
    </row>
    <row r="58" spans="1:7" ht="45" x14ac:dyDescent="0.25">
      <c r="A58" s="389"/>
      <c r="B58" s="389"/>
      <c r="C58" s="62" t="s">
        <v>217</v>
      </c>
      <c r="D58" s="393"/>
      <c r="E58" s="388"/>
      <c r="F58" s="388"/>
      <c r="G58" s="388"/>
    </row>
    <row r="59" spans="1:7" ht="30" x14ac:dyDescent="0.25">
      <c r="A59" s="389">
        <v>18</v>
      </c>
      <c r="B59" s="389">
        <v>2016</v>
      </c>
      <c r="C59" s="62" t="s">
        <v>218</v>
      </c>
      <c r="D59" s="393">
        <v>8.39</v>
      </c>
      <c r="E59" s="391" t="s">
        <v>350</v>
      </c>
      <c r="F59" s="386">
        <v>0</v>
      </c>
      <c r="G59" s="386">
        <v>0</v>
      </c>
    </row>
    <row r="60" spans="1:7" ht="30" x14ac:dyDescent="0.25">
      <c r="A60" s="389"/>
      <c r="B60" s="389"/>
      <c r="C60" s="62" t="s">
        <v>219</v>
      </c>
      <c r="D60" s="393"/>
      <c r="E60" s="388"/>
      <c r="F60" s="388"/>
      <c r="G60" s="388"/>
    </row>
    <row r="61" spans="1:7" x14ac:dyDescent="0.25">
      <c r="A61" s="137"/>
      <c r="B61" s="137"/>
      <c r="C61" s="137" t="s">
        <v>220</v>
      </c>
      <c r="D61" s="138">
        <f>SUM(D37:D60)</f>
        <v>18.5</v>
      </c>
      <c r="E61" s="138"/>
      <c r="F61" s="138">
        <f>SUM(F37:F60)</f>
        <v>3.3580000000000001</v>
      </c>
      <c r="G61" s="138">
        <f>SUM(G37:G60)</f>
        <v>3.3580000000000001</v>
      </c>
    </row>
    <row r="62" spans="1:7" x14ac:dyDescent="0.25">
      <c r="A62" s="389">
        <v>19</v>
      </c>
      <c r="B62" s="389">
        <v>2017</v>
      </c>
      <c r="C62" s="62" t="s">
        <v>221</v>
      </c>
      <c r="D62" s="393">
        <v>5.8</v>
      </c>
      <c r="E62" s="391" t="s">
        <v>350</v>
      </c>
      <c r="F62" s="386">
        <v>0</v>
      </c>
      <c r="G62" s="386">
        <v>0</v>
      </c>
    </row>
    <row r="63" spans="1:7" x14ac:dyDescent="0.25">
      <c r="A63" s="389"/>
      <c r="B63" s="389"/>
      <c r="C63" s="62" t="s">
        <v>222</v>
      </c>
      <c r="D63" s="393"/>
      <c r="E63" s="388"/>
      <c r="F63" s="388"/>
      <c r="G63" s="388"/>
    </row>
    <row r="64" spans="1:7" ht="30" x14ac:dyDescent="0.25">
      <c r="A64" s="389">
        <v>20</v>
      </c>
      <c r="B64" s="389">
        <v>2017</v>
      </c>
      <c r="C64" s="62" t="s">
        <v>223</v>
      </c>
      <c r="D64" s="393">
        <v>2.6</v>
      </c>
      <c r="E64" s="391" t="s">
        <v>350</v>
      </c>
      <c r="F64" s="386">
        <v>0</v>
      </c>
      <c r="G64" s="386">
        <v>0</v>
      </c>
    </row>
    <row r="65" spans="1:7" ht="45" customHeight="1" x14ac:dyDescent="0.25">
      <c r="A65" s="389"/>
      <c r="B65" s="389"/>
      <c r="C65" s="62" t="s">
        <v>224</v>
      </c>
      <c r="D65" s="393"/>
      <c r="E65" s="388"/>
      <c r="F65" s="388"/>
      <c r="G65" s="388"/>
    </row>
    <row r="66" spans="1:7" ht="37.5" customHeight="1" x14ac:dyDescent="0.25">
      <c r="A66" s="389">
        <v>21</v>
      </c>
      <c r="B66" s="389">
        <v>2017</v>
      </c>
      <c r="C66" s="62" t="s">
        <v>225</v>
      </c>
      <c r="D66" s="393">
        <v>0.3</v>
      </c>
      <c r="E66" s="391" t="s">
        <v>592</v>
      </c>
      <c r="F66" s="386">
        <v>0.3</v>
      </c>
      <c r="G66" s="386">
        <v>0.3</v>
      </c>
    </row>
    <row r="67" spans="1:7" ht="55.5" customHeight="1" x14ac:dyDescent="0.25">
      <c r="A67" s="389"/>
      <c r="B67" s="389"/>
      <c r="C67" s="62" t="s">
        <v>591</v>
      </c>
      <c r="D67" s="393"/>
      <c r="E67" s="388"/>
      <c r="F67" s="388"/>
      <c r="G67" s="388"/>
    </row>
    <row r="68" spans="1:7" ht="45" x14ac:dyDescent="0.25">
      <c r="A68" s="389">
        <v>22</v>
      </c>
      <c r="B68" s="389">
        <v>2017</v>
      </c>
      <c r="C68" s="62" t="s">
        <v>226</v>
      </c>
      <c r="D68" s="393">
        <v>3.6</v>
      </c>
      <c r="E68" s="391" t="s">
        <v>350</v>
      </c>
      <c r="F68" s="386">
        <v>0</v>
      </c>
      <c r="G68" s="386">
        <v>0</v>
      </c>
    </row>
    <row r="69" spans="1:7" x14ac:dyDescent="0.25">
      <c r="A69" s="389"/>
      <c r="B69" s="389"/>
      <c r="C69" s="62" t="s">
        <v>227</v>
      </c>
      <c r="D69" s="393"/>
      <c r="E69" s="388"/>
      <c r="F69" s="388"/>
      <c r="G69" s="388"/>
    </row>
    <row r="70" spans="1:7" ht="45" x14ac:dyDescent="0.25">
      <c r="A70" s="389">
        <v>23</v>
      </c>
      <c r="B70" s="389">
        <v>2017</v>
      </c>
      <c r="C70" s="62" t="s">
        <v>593</v>
      </c>
      <c r="D70" s="393">
        <v>0.3</v>
      </c>
      <c r="E70" s="391" t="s">
        <v>350</v>
      </c>
      <c r="F70" s="386">
        <v>0</v>
      </c>
      <c r="G70" s="386">
        <v>0</v>
      </c>
    </row>
    <row r="71" spans="1:7" ht="49.5" customHeight="1" x14ac:dyDescent="0.25">
      <c r="A71" s="389"/>
      <c r="B71" s="389"/>
      <c r="C71" s="62" t="s">
        <v>594</v>
      </c>
      <c r="D71" s="393"/>
      <c r="E71" s="388"/>
      <c r="F71" s="388"/>
      <c r="G71" s="388"/>
    </row>
    <row r="72" spans="1:7" ht="30" x14ac:dyDescent="0.25">
      <c r="A72" s="389">
        <v>24</v>
      </c>
      <c r="B72" s="389">
        <v>2017</v>
      </c>
      <c r="C72" s="62" t="s">
        <v>595</v>
      </c>
      <c r="D72" s="393">
        <v>1.4</v>
      </c>
      <c r="E72" s="391" t="s">
        <v>350</v>
      </c>
      <c r="F72" s="386">
        <v>0</v>
      </c>
      <c r="G72" s="386">
        <v>0</v>
      </c>
    </row>
    <row r="73" spans="1:7" ht="34.5" customHeight="1" x14ac:dyDescent="0.25">
      <c r="A73" s="389"/>
      <c r="B73" s="389"/>
      <c r="C73" s="62" t="s">
        <v>596</v>
      </c>
      <c r="D73" s="393"/>
      <c r="E73" s="388"/>
      <c r="F73" s="388"/>
      <c r="G73" s="388"/>
    </row>
    <row r="74" spans="1:7" x14ac:dyDescent="0.25">
      <c r="A74" s="137"/>
      <c r="B74" s="137"/>
      <c r="C74" s="137" t="s">
        <v>228</v>
      </c>
      <c r="D74" s="138">
        <f>SUM(D62:D73)</f>
        <v>14.000000000000002</v>
      </c>
      <c r="E74" s="138"/>
      <c r="F74" s="138">
        <f>SUM(F62:F73)</f>
        <v>0.3</v>
      </c>
      <c r="G74" s="138">
        <f>SUM(G62:G73)</f>
        <v>0.3</v>
      </c>
    </row>
    <row r="75" spans="1:7" ht="30" x14ac:dyDescent="0.25">
      <c r="A75" s="389">
        <v>25</v>
      </c>
      <c r="B75" s="389">
        <v>2018</v>
      </c>
      <c r="C75" s="62" t="s">
        <v>229</v>
      </c>
      <c r="D75" s="393">
        <v>10</v>
      </c>
      <c r="E75" s="386"/>
      <c r="F75" s="386"/>
      <c r="G75" s="386"/>
    </row>
    <row r="76" spans="1:7" ht="45" x14ac:dyDescent="0.25">
      <c r="A76" s="389"/>
      <c r="B76" s="389"/>
      <c r="C76" s="62" t="s">
        <v>230</v>
      </c>
      <c r="D76" s="393"/>
      <c r="E76" s="388"/>
      <c r="F76" s="388"/>
      <c r="G76" s="388"/>
    </row>
    <row r="77" spans="1:7" ht="30" x14ac:dyDescent="0.25">
      <c r="A77" s="389">
        <v>26</v>
      </c>
      <c r="B77" s="389">
        <v>2018</v>
      </c>
      <c r="C77" s="62" t="s">
        <v>231</v>
      </c>
      <c r="D77" s="393">
        <v>0.3</v>
      </c>
      <c r="E77" s="386"/>
      <c r="F77" s="386"/>
      <c r="G77" s="386"/>
    </row>
    <row r="78" spans="1:7" ht="30" x14ac:dyDescent="0.25">
      <c r="A78" s="389"/>
      <c r="B78" s="389"/>
      <c r="C78" s="62" t="s">
        <v>232</v>
      </c>
      <c r="D78" s="393"/>
      <c r="E78" s="388"/>
      <c r="F78" s="388"/>
      <c r="G78" s="388"/>
    </row>
    <row r="79" spans="1:7" ht="30" x14ac:dyDescent="0.25">
      <c r="A79" s="389">
        <v>27</v>
      </c>
      <c r="B79" s="389">
        <v>2018</v>
      </c>
      <c r="C79" s="62" t="s">
        <v>597</v>
      </c>
      <c r="D79" s="393">
        <v>3.24</v>
      </c>
      <c r="E79" s="386"/>
      <c r="F79" s="386"/>
      <c r="G79" s="386"/>
    </row>
    <row r="80" spans="1:7" x14ac:dyDescent="0.25">
      <c r="A80" s="389"/>
      <c r="B80" s="389"/>
      <c r="C80" s="62" t="s">
        <v>233</v>
      </c>
      <c r="D80" s="393"/>
      <c r="E80" s="387"/>
      <c r="F80" s="387"/>
      <c r="G80" s="387"/>
    </row>
    <row r="81" spans="1:7" ht="30" x14ac:dyDescent="0.25">
      <c r="A81" s="389"/>
      <c r="B81" s="389"/>
      <c r="C81" s="62" t="s">
        <v>598</v>
      </c>
      <c r="D81" s="393"/>
      <c r="E81" s="388"/>
      <c r="F81" s="388"/>
      <c r="G81" s="388"/>
    </row>
    <row r="82" spans="1:7" x14ac:dyDescent="0.25">
      <c r="A82" s="137"/>
      <c r="B82" s="137"/>
      <c r="C82" s="137" t="s">
        <v>579</v>
      </c>
      <c r="D82" s="138">
        <f>SUM(D75:D81)</f>
        <v>13.540000000000001</v>
      </c>
      <c r="E82" s="138"/>
      <c r="F82" s="138">
        <f>SUM(F75:F81)</f>
        <v>0</v>
      </c>
      <c r="G82" s="138">
        <f>SUM(G75:G81)</f>
        <v>0</v>
      </c>
    </row>
    <row r="83" spans="1:7" ht="30" x14ac:dyDescent="0.25">
      <c r="A83" s="389">
        <v>28</v>
      </c>
      <c r="B83" s="389">
        <v>2019</v>
      </c>
      <c r="C83" s="62" t="s">
        <v>234</v>
      </c>
      <c r="D83" s="393">
        <v>3.5</v>
      </c>
      <c r="E83" s="386"/>
      <c r="F83" s="386"/>
      <c r="G83" s="386"/>
    </row>
    <row r="84" spans="1:7" ht="30" x14ac:dyDescent="0.25">
      <c r="A84" s="389"/>
      <c r="B84" s="389"/>
      <c r="C84" s="62" t="s">
        <v>235</v>
      </c>
      <c r="D84" s="393"/>
      <c r="E84" s="388"/>
      <c r="F84" s="388"/>
      <c r="G84" s="388"/>
    </row>
    <row r="85" spans="1:7" ht="30" x14ac:dyDescent="0.25">
      <c r="A85" s="389">
        <v>29</v>
      </c>
      <c r="B85" s="389">
        <v>2019</v>
      </c>
      <c r="C85" s="62" t="s">
        <v>236</v>
      </c>
      <c r="D85" s="393">
        <v>7.12</v>
      </c>
      <c r="E85" s="386"/>
      <c r="F85" s="386"/>
      <c r="G85" s="386"/>
    </row>
    <row r="86" spans="1:7" ht="30" x14ac:dyDescent="0.25">
      <c r="A86" s="389"/>
      <c r="B86" s="389"/>
      <c r="C86" s="62" t="s">
        <v>237</v>
      </c>
      <c r="D86" s="393"/>
      <c r="E86" s="388"/>
      <c r="F86" s="388"/>
      <c r="G86" s="388"/>
    </row>
    <row r="87" spans="1:7" ht="30" x14ac:dyDescent="0.25">
      <c r="A87" s="389">
        <v>30</v>
      </c>
      <c r="B87" s="389">
        <v>2019</v>
      </c>
      <c r="C87" s="62" t="s">
        <v>599</v>
      </c>
      <c r="D87" s="393">
        <v>3.5</v>
      </c>
      <c r="E87" s="386"/>
      <c r="F87" s="386"/>
      <c r="G87" s="386"/>
    </row>
    <row r="88" spans="1:7" ht="30" x14ac:dyDescent="0.25">
      <c r="A88" s="389"/>
      <c r="B88" s="389"/>
      <c r="C88" s="62" t="s">
        <v>600</v>
      </c>
      <c r="D88" s="393"/>
      <c r="E88" s="388"/>
      <c r="F88" s="388"/>
      <c r="G88" s="388"/>
    </row>
    <row r="89" spans="1:7" ht="30" x14ac:dyDescent="0.25">
      <c r="A89" s="389">
        <v>31</v>
      </c>
      <c r="B89" s="389">
        <v>2019</v>
      </c>
      <c r="C89" s="62" t="s">
        <v>238</v>
      </c>
      <c r="D89" s="393">
        <v>3.45</v>
      </c>
      <c r="E89" s="386"/>
      <c r="F89" s="386"/>
      <c r="G89" s="386"/>
    </row>
    <row r="90" spans="1:7" ht="45" x14ac:dyDescent="0.25">
      <c r="A90" s="389"/>
      <c r="B90" s="389"/>
      <c r="C90" s="62" t="s">
        <v>239</v>
      </c>
      <c r="D90" s="393"/>
      <c r="E90" s="388"/>
      <c r="F90" s="388"/>
      <c r="G90" s="388"/>
    </row>
    <row r="91" spans="1:7" ht="30" x14ac:dyDescent="0.25">
      <c r="A91" s="389">
        <v>32</v>
      </c>
      <c r="B91" s="389">
        <v>2019</v>
      </c>
      <c r="C91" s="62" t="s">
        <v>240</v>
      </c>
      <c r="D91" s="393">
        <v>8.4</v>
      </c>
      <c r="E91" s="386"/>
      <c r="F91" s="386"/>
      <c r="G91" s="386"/>
    </row>
    <row r="92" spans="1:7" x14ac:dyDescent="0.25">
      <c r="A92" s="389"/>
      <c r="B92" s="389"/>
      <c r="C92" s="62" t="s">
        <v>241</v>
      </c>
      <c r="D92" s="393"/>
      <c r="E92" s="388"/>
      <c r="F92" s="388"/>
      <c r="G92" s="388"/>
    </row>
    <row r="93" spans="1:7" x14ac:dyDescent="0.25">
      <c r="A93" s="137"/>
      <c r="B93" s="137"/>
      <c r="C93" s="140" t="s">
        <v>580</v>
      </c>
      <c r="D93" s="138">
        <f>SUM(D83:D92)</f>
        <v>25.97</v>
      </c>
      <c r="E93" s="138"/>
      <c r="F93" s="138">
        <f>SUM(F83:F92)</f>
        <v>0</v>
      </c>
      <c r="G93" s="138">
        <f>SUM(G83:G92)</f>
        <v>0</v>
      </c>
    </row>
    <row r="94" spans="1:7" x14ac:dyDescent="0.25">
      <c r="A94" s="137"/>
      <c r="B94" s="137"/>
      <c r="C94" s="139" t="s">
        <v>243</v>
      </c>
      <c r="D94" s="138">
        <f>D36+D61+D74+D82+D93</f>
        <v>83.3</v>
      </c>
      <c r="E94" s="138"/>
      <c r="F94" s="138">
        <f>F93+F82+F74+F61+F36</f>
        <v>8.097999999999999</v>
      </c>
      <c r="G94" s="138">
        <f>G93+G82+G74+G61+G36</f>
        <v>8.097999999999999</v>
      </c>
    </row>
    <row r="95" spans="1:7" x14ac:dyDescent="0.25">
      <c r="A95" s="55"/>
    </row>
    <row r="96" spans="1:7" ht="15" customHeight="1" x14ac:dyDescent="0.25">
      <c r="A96" s="392" t="s">
        <v>277</v>
      </c>
      <c r="B96" s="392"/>
      <c r="C96" s="392"/>
      <c r="D96" s="392"/>
      <c r="E96" s="392"/>
      <c r="F96" s="392"/>
      <c r="G96" s="392"/>
    </row>
    <row r="97" spans="1:7" x14ac:dyDescent="0.25">
      <c r="A97" s="392"/>
      <c r="B97" s="392"/>
      <c r="C97" s="392"/>
      <c r="D97" s="392"/>
      <c r="E97" s="392"/>
      <c r="F97" s="392"/>
      <c r="G97" s="392"/>
    </row>
    <row r="98" spans="1:7" x14ac:dyDescent="0.25">
      <c r="A98" s="389" t="s">
        <v>8</v>
      </c>
      <c r="B98" s="389" t="s">
        <v>187</v>
      </c>
      <c r="C98" s="389" t="s">
        <v>188</v>
      </c>
      <c r="D98" s="389" t="s">
        <v>171</v>
      </c>
      <c r="E98" s="389" t="s">
        <v>259</v>
      </c>
      <c r="F98" s="390" t="s">
        <v>261</v>
      </c>
      <c r="G98" s="390"/>
    </row>
    <row r="99" spans="1:7" ht="60" x14ac:dyDescent="0.25">
      <c r="A99" s="389"/>
      <c r="B99" s="389"/>
      <c r="C99" s="389"/>
      <c r="D99" s="389"/>
      <c r="E99" s="389"/>
      <c r="F99" s="61" t="s">
        <v>260</v>
      </c>
      <c r="G99" s="61" t="s">
        <v>258</v>
      </c>
    </row>
    <row r="100" spans="1:7" x14ac:dyDescent="0.25">
      <c r="A100" s="61">
        <v>1</v>
      </c>
      <c r="B100" s="61">
        <v>2</v>
      </c>
      <c r="C100" s="61">
        <v>3</v>
      </c>
      <c r="D100" s="61">
        <v>4</v>
      </c>
      <c r="E100" s="61">
        <v>5</v>
      </c>
      <c r="F100" s="61">
        <v>6</v>
      </c>
      <c r="G100" s="61">
        <v>7</v>
      </c>
    </row>
    <row r="101" spans="1:7" ht="45" customHeight="1" x14ac:dyDescent="0.25">
      <c r="A101" s="389">
        <v>1</v>
      </c>
      <c r="B101" s="389">
        <v>2015</v>
      </c>
      <c r="C101" s="62" t="s">
        <v>246</v>
      </c>
      <c r="D101" s="397">
        <v>54.27</v>
      </c>
      <c r="E101" s="391" t="s">
        <v>350</v>
      </c>
      <c r="F101" s="386">
        <v>0</v>
      </c>
      <c r="G101" s="386">
        <v>0</v>
      </c>
    </row>
    <row r="102" spans="1:7" x14ac:dyDescent="0.25">
      <c r="A102" s="389"/>
      <c r="B102" s="389"/>
      <c r="C102" s="62" t="s">
        <v>247</v>
      </c>
      <c r="D102" s="399"/>
      <c r="E102" s="387"/>
      <c r="F102" s="387"/>
      <c r="G102" s="387"/>
    </row>
    <row r="103" spans="1:7" x14ac:dyDescent="0.25">
      <c r="A103" s="389"/>
      <c r="B103" s="389"/>
      <c r="C103" s="62" t="s">
        <v>248</v>
      </c>
      <c r="D103" s="398"/>
      <c r="E103" s="388"/>
      <c r="F103" s="388"/>
      <c r="G103" s="388"/>
    </row>
    <row r="104" spans="1:7" x14ac:dyDescent="0.25">
      <c r="A104" s="62"/>
      <c r="B104" s="62"/>
      <c r="C104" s="62" t="s">
        <v>199</v>
      </c>
      <c r="D104" s="63">
        <v>54.27</v>
      </c>
      <c r="E104" s="63"/>
      <c r="F104" s="63">
        <f>F101</f>
        <v>0</v>
      </c>
      <c r="G104" s="63">
        <f>G101</f>
        <v>0</v>
      </c>
    </row>
    <row r="105" spans="1:7" ht="48.75" customHeight="1" x14ac:dyDescent="0.25">
      <c r="A105" s="389">
        <v>2</v>
      </c>
      <c r="B105" s="389">
        <v>2017</v>
      </c>
      <c r="C105" s="62" t="s">
        <v>249</v>
      </c>
      <c r="D105" s="397">
        <v>13.4</v>
      </c>
      <c r="E105" s="391" t="s">
        <v>350</v>
      </c>
      <c r="F105" s="386">
        <v>0</v>
      </c>
      <c r="G105" s="386">
        <v>0</v>
      </c>
    </row>
    <row r="106" spans="1:7" ht="30" x14ac:dyDescent="0.25">
      <c r="A106" s="389"/>
      <c r="B106" s="389"/>
      <c r="C106" s="62" t="s">
        <v>244</v>
      </c>
      <c r="D106" s="399"/>
      <c r="E106" s="387"/>
      <c r="F106" s="387"/>
      <c r="G106" s="387"/>
    </row>
    <row r="107" spans="1:7" x14ac:dyDescent="0.25">
      <c r="A107" s="389"/>
      <c r="B107" s="389"/>
      <c r="C107" s="62" t="s">
        <v>250</v>
      </c>
      <c r="D107" s="398"/>
      <c r="E107" s="388"/>
      <c r="F107" s="388"/>
      <c r="G107" s="388"/>
    </row>
    <row r="108" spans="1:7" x14ac:dyDescent="0.25">
      <c r="A108" s="62"/>
      <c r="B108" s="62"/>
      <c r="C108" s="62" t="s">
        <v>228</v>
      </c>
      <c r="D108" s="63">
        <v>13.4</v>
      </c>
      <c r="E108" s="63"/>
      <c r="F108" s="63">
        <f>F105</f>
        <v>0</v>
      </c>
      <c r="G108" s="63">
        <f>G105</f>
        <v>0</v>
      </c>
    </row>
    <row r="109" spans="1:7" ht="30" customHeight="1" x14ac:dyDescent="0.25">
      <c r="A109" s="389">
        <v>3</v>
      </c>
      <c r="B109" s="389">
        <v>2019</v>
      </c>
      <c r="C109" s="62" t="s">
        <v>251</v>
      </c>
      <c r="D109" s="397">
        <v>10.9</v>
      </c>
      <c r="E109" s="386"/>
      <c r="F109" s="386"/>
      <c r="G109" s="386"/>
    </row>
    <row r="110" spans="1:7" ht="30" x14ac:dyDescent="0.25">
      <c r="A110" s="389"/>
      <c r="B110" s="389"/>
      <c r="C110" s="62" t="s">
        <v>245</v>
      </c>
      <c r="D110" s="399"/>
      <c r="E110" s="387"/>
      <c r="F110" s="387"/>
      <c r="G110" s="387"/>
    </row>
    <row r="111" spans="1:7" x14ac:dyDescent="0.25">
      <c r="A111" s="389"/>
      <c r="B111" s="389"/>
      <c r="C111" s="62" t="s">
        <v>252</v>
      </c>
      <c r="D111" s="398"/>
      <c r="E111" s="388"/>
      <c r="F111" s="388"/>
      <c r="G111" s="388"/>
    </row>
    <row r="112" spans="1:7" ht="30" x14ac:dyDescent="0.25">
      <c r="A112" s="389">
        <v>4</v>
      </c>
      <c r="B112" s="389">
        <v>2019</v>
      </c>
      <c r="C112" s="62" t="s">
        <v>253</v>
      </c>
      <c r="D112" s="397">
        <v>57.5</v>
      </c>
      <c r="E112" s="386"/>
      <c r="F112" s="386"/>
      <c r="G112" s="386"/>
    </row>
    <row r="113" spans="1:7" x14ac:dyDescent="0.25">
      <c r="A113" s="389"/>
      <c r="B113" s="389"/>
      <c r="C113" s="62" t="s">
        <v>254</v>
      </c>
      <c r="D113" s="399"/>
      <c r="E113" s="387"/>
      <c r="F113" s="387"/>
      <c r="G113" s="387"/>
    </row>
    <row r="114" spans="1:7" x14ac:dyDescent="0.25">
      <c r="A114" s="389"/>
      <c r="B114" s="389"/>
      <c r="C114" s="62" t="s">
        <v>255</v>
      </c>
      <c r="D114" s="398"/>
      <c r="E114" s="388"/>
      <c r="F114" s="388"/>
      <c r="G114" s="388"/>
    </row>
    <row r="115" spans="1:7" x14ac:dyDescent="0.25">
      <c r="A115" s="62"/>
      <c r="B115" s="62"/>
      <c r="C115" s="62" t="s">
        <v>242</v>
      </c>
      <c r="D115" s="63">
        <v>68.400000000000006</v>
      </c>
      <c r="E115" s="63"/>
      <c r="F115" s="63">
        <f>F112+F109</f>
        <v>0</v>
      </c>
      <c r="G115" s="63">
        <f>G112+G109</f>
        <v>0</v>
      </c>
    </row>
    <row r="116" spans="1:7" x14ac:dyDescent="0.25">
      <c r="A116" s="62"/>
      <c r="B116" s="62"/>
      <c r="C116" s="62" t="s">
        <v>243</v>
      </c>
      <c r="D116" s="63">
        <v>136.07</v>
      </c>
      <c r="E116" s="63"/>
      <c r="F116" s="63">
        <f>F115+F108+F104</f>
        <v>0</v>
      </c>
      <c r="G116" s="63">
        <f>G115+G108+G104</f>
        <v>0</v>
      </c>
    </row>
    <row r="118" spans="1:7" x14ac:dyDescent="0.25">
      <c r="A118" s="385" t="s">
        <v>1175</v>
      </c>
      <c r="B118" s="385"/>
      <c r="C118" s="385"/>
      <c r="D118" s="400"/>
      <c r="E118" s="400"/>
      <c r="F118" s="400"/>
      <c r="G118" s="400"/>
    </row>
    <row r="119" spans="1:7" ht="15" customHeight="1" x14ac:dyDescent="0.25">
      <c r="A119" s="389" t="s">
        <v>8</v>
      </c>
      <c r="B119" s="389" t="s">
        <v>187</v>
      </c>
      <c r="C119" s="389" t="s">
        <v>258</v>
      </c>
      <c r="D119" s="223"/>
      <c r="E119" s="223"/>
      <c r="F119" s="223"/>
      <c r="G119" s="223"/>
    </row>
    <row r="120" spans="1:7" x14ac:dyDescent="0.25">
      <c r="A120" s="389"/>
      <c r="B120" s="389"/>
      <c r="C120" s="389"/>
    </row>
    <row r="121" spans="1:7" x14ac:dyDescent="0.25">
      <c r="A121" s="194">
        <v>1</v>
      </c>
      <c r="B121" s="194">
        <v>2</v>
      </c>
      <c r="C121" s="194">
        <v>3</v>
      </c>
    </row>
    <row r="122" spans="1:7" x14ac:dyDescent="0.25">
      <c r="A122" s="194">
        <v>1</v>
      </c>
      <c r="B122" s="194">
        <v>2015</v>
      </c>
      <c r="C122" s="195">
        <v>4.7298999999999998</v>
      </c>
    </row>
    <row r="123" spans="1:7" x14ac:dyDescent="0.25">
      <c r="A123" s="194">
        <v>2</v>
      </c>
      <c r="B123" s="194">
        <v>2016</v>
      </c>
      <c r="C123" s="195">
        <v>5.9546000000000001</v>
      </c>
    </row>
    <row r="124" spans="1:7" x14ac:dyDescent="0.25">
      <c r="A124" s="194">
        <v>3</v>
      </c>
      <c r="B124" s="194">
        <v>2017</v>
      </c>
      <c r="C124" s="195">
        <v>5.4290000000000003</v>
      </c>
    </row>
    <row r="125" spans="1:7" x14ac:dyDescent="0.25">
      <c r="A125" s="194" t="s">
        <v>192</v>
      </c>
      <c r="B125" s="194">
        <v>2018</v>
      </c>
      <c r="C125" s="195"/>
    </row>
    <row r="126" spans="1:7" x14ac:dyDescent="0.25">
      <c r="A126" s="194">
        <v>5</v>
      </c>
      <c r="B126" s="194">
        <v>2019</v>
      </c>
      <c r="C126" s="195"/>
    </row>
    <row r="127" spans="1:7" x14ac:dyDescent="0.25">
      <c r="A127" s="401" t="s">
        <v>191</v>
      </c>
      <c r="B127" s="402"/>
      <c r="C127" s="195">
        <f>SUM(C122:C126)</f>
        <v>16.113500000000002</v>
      </c>
    </row>
    <row r="129" spans="1:3" ht="15.75" x14ac:dyDescent="0.25">
      <c r="A129" s="247" t="s">
        <v>167</v>
      </c>
      <c r="B129" s="247"/>
      <c r="C129" s="209" t="s">
        <v>633</v>
      </c>
    </row>
  </sheetData>
  <sheetProtection formatCells="0" formatColumns="0" formatRows="0" insertColumns="0" insertRows="0" insertHyperlinks="0" deleteColumns="0" deleteRows="0" sort="0" autoFilter="0" pivotTables="0"/>
  <protectedRanges>
    <protectedRange sqref="E9:G12 E8" name="Диапазон9"/>
    <protectedRange sqref="E37:E38 E41:E60 E28:G35 E22:G23 E62:E73 E20:E21" name="Диапазон8"/>
    <protectedRange sqref="E75:G81" name="Диапазон7"/>
    <protectedRange sqref="E39:G40 F37:G38 F41:G60" name="Диапазон6"/>
    <protectedRange sqref="F62:G73" name="Диапазон5"/>
    <protectedRange sqref="E83:G92" name="Диапазон4"/>
    <protectedRange sqref="E101:G103 E105:E107" name="Диапазон3"/>
    <protectedRange sqref="F105:G107" name="Диапазон2"/>
    <protectedRange sqref="E109:G114" name="Диапазон1"/>
    <protectedRange sqref="E24:G27" name="Диапазон8_1"/>
    <protectedRange sqref="F8:G8" name="Диапазон9_1"/>
    <protectedRange sqref="F20:G21" name="Диапазон8_6"/>
    <protectedRange sqref="C129" name="Диапазон18"/>
    <protectedRange sqref="C129" name="Диапазон2_1_1_1"/>
  </protectedRanges>
  <mergeCells count="252">
    <mergeCell ref="A118:G118"/>
    <mergeCell ref="A119:A120"/>
    <mergeCell ref="B119:B120"/>
    <mergeCell ref="C119:C120"/>
    <mergeCell ref="A127:B127"/>
    <mergeCell ref="A129:B129"/>
    <mergeCell ref="F4:G4"/>
    <mergeCell ref="E4:E5"/>
    <mergeCell ref="D4:D5"/>
    <mergeCell ref="C4:C5"/>
    <mergeCell ref="B4:B5"/>
    <mergeCell ref="A4:A5"/>
    <mergeCell ref="D101:D103"/>
    <mergeCell ref="D105:D107"/>
    <mergeCell ref="D109:D111"/>
    <mergeCell ref="B91:B92"/>
    <mergeCell ref="D91:D92"/>
    <mergeCell ref="A85:A86"/>
    <mergeCell ref="B85:B86"/>
    <mergeCell ref="D85:D86"/>
    <mergeCell ref="A87:A88"/>
    <mergeCell ref="B87:B88"/>
    <mergeCell ref="D87:D88"/>
    <mergeCell ref="A89:A90"/>
    <mergeCell ref="B89:B90"/>
    <mergeCell ref="D89:D90"/>
    <mergeCell ref="A91:A92"/>
    <mergeCell ref="A79:A81"/>
    <mergeCell ref="B79:B81"/>
    <mergeCell ref="D79:D81"/>
    <mergeCell ref="A112:A114"/>
    <mergeCell ref="B112:B114"/>
    <mergeCell ref="A105:A107"/>
    <mergeCell ref="B105:B107"/>
    <mergeCell ref="A109:A111"/>
    <mergeCell ref="B109:B111"/>
    <mergeCell ref="A101:A103"/>
    <mergeCell ref="B101:B103"/>
    <mergeCell ref="D112:D114"/>
    <mergeCell ref="A83:A84"/>
    <mergeCell ref="B83:B84"/>
    <mergeCell ref="D83:D84"/>
    <mergeCell ref="A75:A76"/>
    <mergeCell ref="B75:B76"/>
    <mergeCell ref="D75:D76"/>
    <mergeCell ref="A77:A78"/>
    <mergeCell ref="B77:B78"/>
    <mergeCell ref="D77:D78"/>
    <mergeCell ref="A70:A71"/>
    <mergeCell ref="B70:B71"/>
    <mergeCell ref="D70:D71"/>
    <mergeCell ref="A72:A73"/>
    <mergeCell ref="B72:B73"/>
    <mergeCell ref="D72:D73"/>
    <mergeCell ref="A66:A67"/>
    <mergeCell ref="B66:B67"/>
    <mergeCell ref="D66:D67"/>
    <mergeCell ref="A68:A69"/>
    <mergeCell ref="B68:B69"/>
    <mergeCell ref="D68:D69"/>
    <mergeCell ref="E59:E60"/>
    <mergeCell ref="F59:F60"/>
    <mergeCell ref="G59:G60"/>
    <mergeCell ref="E62:E63"/>
    <mergeCell ref="F62:F63"/>
    <mergeCell ref="G62:G63"/>
    <mergeCell ref="E64:E65"/>
    <mergeCell ref="F64:F65"/>
    <mergeCell ref="G64:G65"/>
    <mergeCell ref="E66:E67"/>
    <mergeCell ref="F66:F67"/>
    <mergeCell ref="G66:G67"/>
    <mergeCell ref="E68:E69"/>
    <mergeCell ref="F68:F69"/>
    <mergeCell ref="G68:G69"/>
    <mergeCell ref="A57:A58"/>
    <mergeCell ref="B57:B58"/>
    <mergeCell ref="D57:D58"/>
    <mergeCell ref="A64:A65"/>
    <mergeCell ref="B64:B65"/>
    <mergeCell ref="D64:D65"/>
    <mergeCell ref="A59:A60"/>
    <mergeCell ref="B59:B60"/>
    <mergeCell ref="D59:D60"/>
    <mergeCell ref="A62:A63"/>
    <mergeCell ref="B62:B63"/>
    <mergeCell ref="D62:D63"/>
    <mergeCell ref="A51:A52"/>
    <mergeCell ref="B51:B52"/>
    <mergeCell ref="D51:D52"/>
    <mergeCell ref="A53:A54"/>
    <mergeCell ref="B53:B54"/>
    <mergeCell ref="D53:D54"/>
    <mergeCell ref="A55:A56"/>
    <mergeCell ref="B55:B56"/>
    <mergeCell ref="D55:D56"/>
    <mergeCell ref="A49:A50"/>
    <mergeCell ref="B49:B50"/>
    <mergeCell ref="D49:D50"/>
    <mergeCell ref="A43:A44"/>
    <mergeCell ref="B43:B44"/>
    <mergeCell ref="D43:D44"/>
    <mergeCell ref="A45:A46"/>
    <mergeCell ref="B45:B46"/>
    <mergeCell ref="D45:D46"/>
    <mergeCell ref="A39:A40"/>
    <mergeCell ref="B39:B40"/>
    <mergeCell ref="D39:D40"/>
    <mergeCell ref="A41:A42"/>
    <mergeCell ref="B41:B42"/>
    <mergeCell ref="D41:D42"/>
    <mergeCell ref="A47:A48"/>
    <mergeCell ref="B47:B48"/>
    <mergeCell ref="D47:D48"/>
    <mergeCell ref="A32:A33"/>
    <mergeCell ref="B32:B33"/>
    <mergeCell ref="D32:D33"/>
    <mergeCell ref="A34:A35"/>
    <mergeCell ref="B34:B35"/>
    <mergeCell ref="D34:D35"/>
    <mergeCell ref="A37:A38"/>
    <mergeCell ref="B37:B38"/>
    <mergeCell ref="D37:D38"/>
    <mergeCell ref="B20:B21"/>
    <mergeCell ref="D20:D21"/>
    <mergeCell ref="D22:D23"/>
    <mergeCell ref="A28:A29"/>
    <mergeCell ref="B28:B29"/>
    <mergeCell ref="D28:D29"/>
    <mergeCell ref="A30:A31"/>
    <mergeCell ref="B30:B31"/>
    <mergeCell ref="D30:D31"/>
    <mergeCell ref="A22:A27"/>
    <mergeCell ref="B22:B27"/>
    <mergeCell ref="D24:D25"/>
    <mergeCell ref="D26:D27"/>
    <mergeCell ref="A7:G7"/>
    <mergeCell ref="A15:G16"/>
    <mergeCell ref="A96:G97"/>
    <mergeCell ref="E17:E18"/>
    <mergeCell ref="F17:G17"/>
    <mergeCell ref="D17:D18"/>
    <mergeCell ref="C17:C18"/>
    <mergeCell ref="B17:B18"/>
    <mergeCell ref="A17:A18"/>
    <mergeCell ref="E20:E21"/>
    <mergeCell ref="F20:F21"/>
    <mergeCell ref="G20:G21"/>
    <mergeCell ref="E22:E23"/>
    <mergeCell ref="F22:F23"/>
    <mergeCell ref="G22:G23"/>
    <mergeCell ref="E28:E29"/>
    <mergeCell ref="F28:F29"/>
    <mergeCell ref="G28:G29"/>
    <mergeCell ref="E30:E31"/>
    <mergeCell ref="F30:F31"/>
    <mergeCell ref="G30:G31"/>
    <mergeCell ref="E32:E33"/>
    <mergeCell ref="F32:F33"/>
    <mergeCell ref="A20:A21"/>
    <mergeCell ref="G32:G33"/>
    <mergeCell ref="E34:E35"/>
    <mergeCell ref="F34:F35"/>
    <mergeCell ref="G34:G35"/>
    <mergeCell ref="E37:E38"/>
    <mergeCell ref="F37:F38"/>
    <mergeCell ref="G37:G38"/>
    <mergeCell ref="E39:E40"/>
    <mergeCell ref="F39:F40"/>
    <mergeCell ref="G39:G40"/>
    <mergeCell ref="E41:E42"/>
    <mergeCell ref="F41:F42"/>
    <mergeCell ref="G41:G42"/>
    <mergeCell ref="E43:E44"/>
    <mergeCell ref="F43:F44"/>
    <mergeCell ref="G43:G44"/>
    <mergeCell ref="E45:E46"/>
    <mergeCell ref="F45:F46"/>
    <mergeCell ref="G45:G46"/>
    <mergeCell ref="E47:E48"/>
    <mergeCell ref="F47:F48"/>
    <mergeCell ref="G47:G48"/>
    <mergeCell ref="E49:E50"/>
    <mergeCell ref="F49:F50"/>
    <mergeCell ref="G49:G50"/>
    <mergeCell ref="E51:E52"/>
    <mergeCell ref="F51:F52"/>
    <mergeCell ref="G51:G52"/>
    <mergeCell ref="E53:E54"/>
    <mergeCell ref="F53:F54"/>
    <mergeCell ref="G53:G54"/>
    <mergeCell ref="E55:E56"/>
    <mergeCell ref="F55:F56"/>
    <mergeCell ref="G55:G56"/>
    <mergeCell ref="E57:E58"/>
    <mergeCell ref="F57:F58"/>
    <mergeCell ref="G57:G58"/>
    <mergeCell ref="E70:E71"/>
    <mergeCell ref="F70:F71"/>
    <mergeCell ref="G70:G71"/>
    <mergeCell ref="E72:E73"/>
    <mergeCell ref="F72:F73"/>
    <mergeCell ref="G72:G73"/>
    <mergeCell ref="E75:E76"/>
    <mergeCell ref="F75:F76"/>
    <mergeCell ref="G75:G76"/>
    <mergeCell ref="E77:E78"/>
    <mergeCell ref="F77:F78"/>
    <mergeCell ref="G77:G78"/>
    <mergeCell ref="E83:E84"/>
    <mergeCell ref="F83:F84"/>
    <mergeCell ref="G83:G84"/>
    <mergeCell ref="E85:E86"/>
    <mergeCell ref="F85:F86"/>
    <mergeCell ref="G85:G86"/>
    <mergeCell ref="E79:E81"/>
    <mergeCell ref="F79:F81"/>
    <mergeCell ref="G79:G81"/>
    <mergeCell ref="G109:G111"/>
    <mergeCell ref="E87:E88"/>
    <mergeCell ref="F87:F88"/>
    <mergeCell ref="G87:G88"/>
    <mergeCell ref="E89:E90"/>
    <mergeCell ref="F89:F90"/>
    <mergeCell ref="G89:G90"/>
    <mergeCell ref="E91:E92"/>
    <mergeCell ref="F91:F92"/>
    <mergeCell ref="G91:G92"/>
    <mergeCell ref="E24:E25"/>
    <mergeCell ref="F24:F25"/>
    <mergeCell ref="G24:G25"/>
    <mergeCell ref="E26:E27"/>
    <mergeCell ref="F26:F27"/>
    <mergeCell ref="G26:G27"/>
    <mergeCell ref="A3:G3"/>
    <mergeCell ref="E112:E114"/>
    <mergeCell ref="F112:F114"/>
    <mergeCell ref="G112:G114"/>
    <mergeCell ref="E98:E99"/>
    <mergeCell ref="F98:G98"/>
    <mergeCell ref="A98:A99"/>
    <mergeCell ref="B98:B99"/>
    <mergeCell ref="C98:C99"/>
    <mergeCell ref="D98:D99"/>
    <mergeCell ref="E101:E103"/>
    <mergeCell ref="F101:F103"/>
    <mergeCell ref="G101:G103"/>
    <mergeCell ref="E105:E107"/>
    <mergeCell ref="F105:F107"/>
    <mergeCell ref="G105:G107"/>
    <mergeCell ref="E109:E111"/>
    <mergeCell ref="F109:F111"/>
  </mergeCells>
  <pageMargins left="0.70866141732283472" right="0.70866141732283472" top="0.35433070866141736" bottom="0.35433070866141736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Контроль исполнения финплана</vt:lpstr>
      <vt:lpstr>Контроль соответствия мероприят</vt:lpstr>
      <vt:lpstr>Контроль соответствия инсточник</vt:lpstr>
      <vt:lpstr>Подтверждающие документы</vt:lpstr>
      <vt:lpstr>Закупочная деятельность</vt:lpstr>
      <vt:lpstr>Контроль сроков</vt:lpstr>
      <vt:lpstr>Плановые показатели</vt:lpstr>
      <vt:lpstr>Контроль использ платы за ТП</vt:lpstr>
      <vt:lpstr>Перечень подключаемых абонентов</vt:lpstr>
    </vt:vector>
  </TitlesOfParts>
  <Company>REK 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Шуляк Сергей Юрьевич</dc:creator>
  <cp:lastModifiedBy>Александр В. Пустовит</cp:lastModifiedBy>
  <cp:lastPrinted>2017-11-15T13:23:55Z</cp:lastPrinted>
  <dcterms:created xsi:type="dcterms:W3CDTF">2016-03-25T13:32:44Z</dcterms:created>
  <dcterms:modified xsi:type="dcterms:W3CDTF">2017-12-12T14:32:27Z</dcterms:modified>
</cp:coreProperties>
</file>